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<sst xmlns="http://schemas.openxmlformats.org/spreadsheetml/2006/main" count="136" uniqueCount="136">
  <si>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</si>
  <si>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</si>
  <si>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</si>
  <si>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</si>
  <si>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</si>
  <si>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</si>
  <si>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</si>
  <si>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</si>
  <si>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</si>
  <si>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</si>
  <si>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</si>
  <si>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</si>
  <si>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</si>
  <si>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</si>
  <si>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</si>
  <si>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</si>
  <si>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</si>
  <si>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</si>
  <si>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</si>
  <si>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</si>
  <si>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</si>
  <si>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</si>
  <si>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</si>
  <si>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</si>
  <si>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</si>
  <si>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</si>
  <si>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</si>
  <si>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</si>
  <si>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</si>
  <si>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</si>
  <si>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</si>
  <si>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</si>
  <si>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</si>
  <si>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</si>
  <si>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</si>
  <si>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</si>
  <si>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</si>
  <si>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</si>
  <si>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</si>
  <si>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</si>
  <si>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</si>
  <si>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</si>
  <si>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</si>
  <si>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</si>
  <si>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</si>
  <si>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</si>
  <si>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</si>
  <si>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</si>
  <si>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</si>
  <si>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</si>
  <si>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</si>
  <si>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</si>
  <si>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</si>
  <si>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</si>
  <si>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</si>
  <si>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</si>
  <si>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</si>
  <si>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</si>
  <si>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</si>
  <si>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</si>
  <si>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</si>
  <si>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</si>
  <si>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</si>
  <si>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</si>
  <si>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</si>
  <si>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</si>
  <si>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</si>
  <si>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</si>
  <si>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</si>
  <si>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</si>
  <si>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</si>
  <si>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</si>
  <si>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</si>
  <si>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</si>
  <si>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</si>
  <si>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</si>
  <si>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</si>
  <si>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</si>
  <si>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</si>
  <si>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</si>
  <si>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</si>
  <si>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</si>
  <si>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</si>
  <si>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</si>
  <si>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</si>
  <si>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</si>
  <si>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</si>
  <si>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</si>
  <si>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</si>
  <si>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</si>
  <si>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</si>
  <si>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</si>
  <si>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</si>
  <si>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</si>
  <si>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</si>
  <si>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</si>
  <si>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</si>
  <si>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</si>
  <si>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</si>
  <si>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</si>
  <si>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</si>
  <si>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</si>
  <si>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</si>
  <si>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</si>
  <si>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</si>
  <si>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</si>
  <si>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</si>
  <si>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</si>
  <si>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</si>
  <si>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</si>
  <si>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</si>
  <si>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</si>
  <si>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</si>
  <si>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</si>
  <si>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</si>
  <si>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</si>
  <si>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</si>
  <si>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</si>
  <si>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</si>
  <si>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</si>
  <si>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</si>
  <si>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</si>
  <si>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</si>
  <si>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</si>
  <si>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</si>
  <si>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</si>
  <si>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</si>
  <si>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</si>
  <si>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</si>
  <si>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</si>
  <si>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</si>
  <si>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21/07/16 - VENCIMENTO 29/07/16</t>
  </si>
  <si>
    <t>6.3. Revisão de Remuneração pelo Transporte Coletivo ¹</t>
  </si>
  <si>
    <t>6.4. Revisão de Remuneração pelo Serviço Atende ²</t>
  </si>
  <si>
    <t>¹  Rede da madrugada de maio e junho/16.</t>
  </si>
  <si>
    <t>²  Revisão referente à frota operacional e horas extras.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</si>
</sst>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26">
      <selection activeCell="A133" sqref="A133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546860</v>
      </c>
      <c r="C7" s="9">
        <f t="shared" si="0"/>
        <v>685705</v>
      </c>
      <c r="D7" s="9">
        <f t="shared" si="0"/>
        <v>719848</v>
      </c>
      <c r="E7" s="9">
        <f t="shared" si="0"/>
        <v>486304</v>
      </c>
      <c r="F7" s="9">
        <f t="shared" si="0"/>
        <v>658029</v>
      </c>
      <c r="G7" s="9">
        <f t="shared" si="0"/>
        <v>1105829</v>
      </c>
      <c r="H7" s="9">
        <f t="shared" si="0"/>
        <v>494121</v>
      </c>
      <c r="I7" s="9">
        <f t="shared" si="0"/>
        <v>108408</v>
      </c>
      <c r="J7" s="9">
        <f t="shared" si="0"/>
        <v>283592</v>
      </c>
      <c r="K7" s="9">
        <f t="shared" si="0"/>
        <v>5088696</v>
      </c>
      <c r="L7" s="52"/>
    </row>
    <row r="8" spans="1:11" ht="17.25" customHeight="1">
      <c r="A8" s="10" t="s">
        <v>99</v>
      </c>
      <c r="B8" s="11">
        <f>B9+B12+B16</f>
        <v>288040</v>
      </c>
      <c r="C8" s="11">
        <f aca="true" t="shared" si="1" ref="C8:J8">C9+C12+C16</f>
        <v>369481</v>
      </c>
      <c r="D8" s="11">
        <f t="shared" si="1"/>
        <v>366305</v>
      </c>
      <c r="E8" s="11">
        <f t="shared" si="1"/>
        <v>263720</v>
      </c>
      <c r="F8" s="11">
        <f t="shared" si="1"/>
        <v>342008</v>
      </c>
      <c r="G8" s="11">
        <f t="shared" si="1"/>
        <v>571123</v>
      </c>
      <c r="H8" s="11">
        <f t="shared" si="1"/>
        <v>281906</v>
      </c>
      <c r="I8" s="11">
        <f t="shared" si="1"/>
        <v>52906</v>
      </c>
      <c r="J8" s="11">
        <f t="shared" si="1"/>
        <v>144797</v>
      </c>
      <c r="K8" s="11">
        <f>SUM(B8:J8)</f>
        <v>2680286</v>
      </c>
    </row>
    <row r="9" spans="1:11" ht="17.25" customHeight="1">
      <c r="A9" s="15" t="s">
        <v>17</v>
      </c>
      <c r="B9" s="13">
        <f>+B10+B11</f>
        <v>35110</v>
      </c>
      <c r="C9" s="13">
        <f aca="true" t="shared" si="2" ref="C9:J9">+C10+C11</f>
        <v>46576</v>
      </c>
      <c r="D9" s="13">
        <f t="shared" si="2"/>
        <v>40972</v>
      </c>
      <c r="E9" s="13">
        <f t="shared" si="2"/>
        <v>32367</v>
      </c>
      <c r="F9" s="13">
        <f t="shared" si="2"/>
        <v>36523</v>
      </c>
      <c r="G9" s="13">
        <f t="shared" si="2"/>
        <v>46852</v>
      </c>
      <c r="H9" s="13">
        <f t="shared" si="2"/>
        <v>42704</v>
      </c>
      <c r="I9" s="13">
        <f t="shared" si="2"/>
        <v>7422</v>
      </c>
      <c r="J9" s="13">
        <f t="shared" si="2"/>
        <v>14669</v>
      </c>
      <c r="K9" s="11">
        <f>SUM(B9:J9)</f>
        <v>303195</v>
      </c>
    </row>
    <row r="10" spans="1:11" ht="17.25" customHeight="1">
      <c r="A10" s="29" t="s">
        <v>18</v>
      </c>
      <c r="B10" s="13">
        <v>35110</v>
      </c>
      <c r="C10" s="13">
        <v>46576</v>
      </c>
      <c r="D10" s="13">
        <v>40972</v>
      </c>
      <c r="E10" s="13">
        <v>32367</v>
      </c>
      <c r="F10" s="13">
        <v>36523</v>
      </c>
      <c r="G10" s="13">
        <v>46852</v>
      </c>
      <c r="H10" s="13">
        <v>42704</v>
      </c>
      <c r="I10" s="13">
        <v>7422</v>
      </c>
      <c r="J10" s="13">
        <v>14669</v>
      </c>
      <c r="K10" s="11">
        <f>SUM(B10:J10)</f>
        <v>303195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221427</v>
      </c>
      <c r="C12" s="17">
        <f t="shared" si="3"/>
        <v>284990</v>
      </c>
      <c r="D12" s="17">
        <f t="shared" si="3"/>
        <v>285875</v>
      </c>
      <c r="E12" s="17">
        <f t="shared" si="3"/>
        <v>203381</v>
      </c>
      <c r="F12" s="17">
        <f t="shared" si="3"/>
        <v>264141</v>
      </c>
      <c r="G12" s="17">
        <f t="shared" si="3"/>
        <v>450911</v>
      </c>
      <c r="H12" s="17">
        <f t="shared" si="3"/>
        <v>212263</v>
      </c>
      <c r="I12" s="17">
        <f t="shared" si="3"/>
        <v>39270</v>
      </c>
      <c r="J12" s="17">
        <f t="shared" si="3"/>
        <v>113956</v>
      </c>
      <c r="K12" s="11">
        <f aca="true" t="shared" si="4" ref="K12:K27">SUM(B12:J12)</f>
        <v>2076214</v>
      </c>
    </row>
    <row r="13" spans="1:13" ht="17.25" customHeight="1">
      <c r="A13" s="14" t="s">
        <v>20</v>
      </c>
      <c r="B13" s="13">
        <v>110006</v>
      </c>
      <c r="C13" s="13">
        <v>151417</v>
      </c>
      <c r="D13" s="13">
        <v>155433</v>
      </c>
      <c r="E13" s="13">
        <v>107747</v>
      </c>
      <c r="F13" s="13">
        <v>137557</v>
      </c>
      <c r="G13" s="13">
        <v>221348</v>
      </c>
      <c r="H13" s="13">
        <v>104252</v>
      </c>
      <c r="I13" s="13">
        <v>22970</v>
      </c>
      <c r="J13" s="13">
        <v>61565</v>
      </c>
      <c r="K13" s="11">
        <f t="shared" si="4"/>
        <v>1072295</v>
      </c>
      <c r="L13" s="52"/>
      <c r="M13" s="53"/>
    </row>
    <row r="14" spans="1:12" ht="17.25" customHeight="1">
      <c r="A14" s="14" t="s">
        <v>21</v>
      </c>
      <c r="B14" s="13">
        <v>106918</v>
      </c>
      <c r="C14" s="13">
        <v>127209</v>
      </c>
      <c r="D14" s="13">
        <v>125778</v>
      </c>
      <c r="E14" s="13">
        <v>91404</v>
      </c>
      <c r="F14" s="13">
        <v>122208</v>
      </c>
      <c r="G14" s="13">
        <v>222650</v>
      </c>
      <c r="H14" s="13">
        <v>101928</v>
      </c>
      <c r="I14" s="13">
        <v>15330</v>
      </c>
      <c r="J14" s="13">
        <v>50856</v>
      </c>
      <c r="K14" s="11">
        <f t="shared" si="4"/>
        <v>964281</v>
      </c>
      <c r="L14" s="52"/>
    </row>
    <row r="15" spans="1:11" ht="17.25" customHeight="1">
      <c r="A15" s="14" t="s">
        <v>22</v>
      </c>
      <c r="B15" s="13">
        <v>4503</v>
      </c>
      <c r="C15" s="13">
        <v>6364</v>
      </c>
      <c r="D15" s="13">
        <v>4664</v>
      </c>
      <c r="E15" s="13">
        <v>4230</v>
      </c>
      <c r="F15" s="13">
        <v>4376</v>
      </c>
      <c r="G15" s="13">
        <v>6913</v>
      </c>
      <c r="H15" s="13">
        <v>6083</v>
      </c>
      <c r="I15" s="13">
        <v>970</v>
      </c>
      <c r="J15" s="13">
        <v>1535</v>
      </c>
      <c r="K15" s="11">
        <f t="shared" si="4"/>
        <v>39638</v>
      </c>
    </row>
    <row r="16" spans="1:11" ht="17.25" customHeight="1">
      <c r="A16" s="15" t="s">
        <v>95</v>
      </c>
      <c r="B16" s="13">
        <f>B17+B18+B19</f>
        <v>31503</v>
      </c>
      <c r="C16" s="13">
        <f aca="true" t="shared" si="5" ref="C16:J16">C17+C18+C19</f>
        <v>37915</v>
      </c>
      <c r="D16" s="13">
        <f t="shared" si="5"/>
        <v>39458</v>
      </c>
      <c r="E16" s="13">
        <f t="shared" si="5"/>
        <v>27972</v>
      </c>
      <c r="F16" s="13">
        <f t="shared" si="5"/>
        <v>41344</v>
      </c>
      <c r="G16" s="13">
        <f t="shared" si="5"/>
        <v>73360</v>
      </c>
      <c r="H16" s="13">
        <f t="shared" si="5"/>
        <v>26939</v>
      </c>
      <c r="I16" s="13">
        <f t="shared" si="5"/>
        <v>6214</v>
      </c>
      <c r="J16" s="13">
        <f t="shared" si="5"/>
        <v>16172</v>
      </c>
      <c r="K16" s="11">
        <f t="shared" si="4"/>
        <v>300877</v>
      </c>
    </row>
    <row r="17" spans="1:11" ht="17.25" customHeight="1">
      <c r="A17" s="14" t="s">
        <v>96</v>
      </c>
      <c r="B17" s="13">
        <v>20253</v>
      </c>
      <c r="C17" s="13">
        <v>26703</v>
      </c>
      <c r="D17" s="13">
        <v>25359</v>
      </c>
      <c r="E17" s="13">
        <v>18443</v>
      </c>
      <c r="F17" s="13">
        <v>26918</v>
      </c>
      <c r="G17" s="13">
        <v>45641</v>
      </c>
      <c r="H17" s="13">
        <v>18814</v>
      </c>
      <c r="I17" s="13">
        <v>4400</v>
      </c>
      <c r="J17" s="13">
        <v>10267</v>
      </c>
      <c r="K17" s="11">
        <f t="shared" si="4"/>
        <v>196798</v>
      </c>
    </row>
    <row r="18" spans="1:11" ht="17.25" customHeight="1">
      <c r="A18" s="14" t="s">
        <v>97</v>
      </c>
      <c r="B18" s="13">
        <v>10704</v>
      </c>
      <c r="C18" s="13">
        <v>10491</v>
      </c>
      <c r="D18" s="13">
        <v>13589</v>
      </c>
      <c r="E18" s="13">
        <v>9045</v>
      </c>
      <c r="F18" s="13">
        <v>13835</v>
      </c>
      <c r="G18" s="13">
        <v>26782</v>
      </c>
      <c r="H18" s="13">
        <v>7616</v>
      </c>
      <c r="I18" s="13">
        <v>1712</v>
      </c>
      <c r="J18" s="13">
        <v>5728</v>
      </c>
      <c r="K18" s="11">
        <f t="shared" si="4"/>
        <v>99502</v>
      </c>
    </row>
    <row r="19" spans="1:11" ht="17.25" customHeight="1">
      <c r="A19" s="14" t="s">
        <v>98</v>
      </c>
      <c r="B19" s="13">
        <v>546</v>
      </c>
      <c r="C19" s="13">
        <v>721</v>
      </c>
      <c r="D19" s="13">
        <v>510</v>
      </c>
      <c r="E19" s="13">
        <v>484</v>
      </c>
      <c r="F19" s="13">
        <v>591</v>
      </c>
      <c r="G19" s="13">
        <v>937</v>
      </c>
      <c r="H19" s="13">
        <v>509</v>
      </c>
      <c r="I19" s="13">
        <v>102</v>
      </c>
      <c r="J19" s="13">
        <v>177</v>
      </c>
      <c r="K19" s="11">
        <f t="shared" si="4"/>
        <v>4577</v>
      </c>
    </row>
    <row r="20" spans="1:11" ht="17.25" customHeight="1">
      <c r="A20" s="16" t="s">
        <v>23</v>
      </c>
      <c r="B20" s="11">
        <f>+B21+B22+B23</f>
        <v>161754</v>
      </c>
      <c r="C20" s="11">
        <f aca="true" t="shared" si="6" ref="C20:J20">+C21+C22+C23</f>
        <v>179528</v>
      </c>
      <c r="D20" s="11">
        <f t="shared" si="6"/>
        <v>207228</v>
      </c>
      <c r="E20" s="11">
        <f t="shared" si="6"/>
        <v>132107</v>
      </c>
      <c r="F20" s="11">
        <f t="shared" si="6"/>
        <v>204176</v>
      </c>
      <c r="G20" s="11">
        <f t="shared" si="6"/>
        <v>381900</v>
      </c>
      <c r="H20" s="11">
        <f t="shared" si="6"/>
        <v>133089</v>
      </c>
      <c r="I20" s="11">
        <f t="shared" si="6"/>
        <v>31605</v>
      </c>
      <c r="J20" s="11">
        <f t="shared" si="6"/>
        <v>77329</v>
      </c>
      <c r="K20" s="11">
        <f t="shared" si="4"/>
        <v>1508716</v>
      </c>
    </row>
    <row r="21" spans="1:12" ht="17.25" customHeight="1">
      <c r="A21" s="12" t="s">
        <v>24</v>
      </c>
      <c r="B21" s="13">
        <v>88177</v>
      </c>
      <c r="C21" s="13">
        <v>107166</v>
      </c>
      <c r="D21" s="13">
        <v>124615</v>
      </c>
      <c r="E21" s="13">
        <v>77952</v>
      </c>
      <c r="F21" s="13">
        <v>117710</v>
      </c>
      <c r="G21" s="13">
        <v>202886</v>
      </c>
      <c r="H21" s="13">
        <v>76377</v>
      </c>
      <c r="I21" s="13">
        <v>20052</v>
      </c>
      <c r="J21" s="13">
        <v>45364</v>
      </c>
      <c r="K21" s="11">
        <f t="shared" si="4"/>
        <v>860299</v>
      </c>
      <c r="L21" s="52"/>
    </row>
    <row r="22" spans="1:12" ht="17.25" customHeight="1">
      <c r="A22" s="12" t="s">
        <v>25</v>
      </c>
      <c r="B22" s="13">
        <v>71271</v>
      </c>
      <c r="C22" s="13">
        <v>69426</v>
      </c>
      <c r="D22" s="13">
        <v>80049</v>
      </c>
      <c r="E22" s="13">
        <v>52383</v>
      </c>
      <c r="F22" s="13">
        <v>84129</v>
      </c>
      <c r="G22" s="13">
        <v>174849</v>
      </c>
      <c r="H22" s="13">
        <v>54248</v>
      </c>
      <c r="I22" s="13">
        <v>11117</v>
      </c>
      <c r="J22" s="13">
        <v>31206</v>
      </c>
      <c r="K22" s="11">
        <f t="shared" si="4"/>
        <v>628678</v>
      </c>
      <c r="L22" s="52"/>
    </row>
    <row r="23" spans="1:11" ht="17.25" customHeight="1">
      <c r="A23" s="12" t="s">
        <v>26</v>
      </c>
      <c r="B23" s="13">
        <v>2306</v>
      </c>
      <c r="C23" s="13">
        <v>2936</v>
      </c>
      <c r="D23" s="13">
        <v>2564</v>
      </c>
      <c r="E23" s="13">
        <v>1772</v>
      </c>
      <c r="F23" s="13">
        <v>2337</v>
      </c>
      <c r="G23" s="13">
        <v>4165</v>
      </c>
      <c r="H23" s="13">
        <v>2464</v>
      </c>
      <c r="I23" s="13">
        <v>436</v>
      </c>
      <c r="J23" s="13">
        <v>759</v>
      </c>
      <c r="K23" s="11">
        <f t="shared" si="4"/>
        <v>19739</v>
      </c>
    </row>
    <row r="24" spans="1:11" ht="17.25" customHeight="1">
      <c r="A24" s="16" t="s">
        <v>27</v>
      </c>
      <c r="B24" s="13">
        <f>+B25+B26</f>
        <v>97066</v>
      </c>
      <c r="C24" s="13">
        <f aca="true" t="shared" si="7" ref="C24:J24">+C25+C26</f>
        <v>136696</v>
      </c>
      <c r="D24" s="13">
        <f t="shared" si="7"/>
        <v>146315</v>
      </c>
      <c r="E24" s="13">
        <f t="shared" si="7"/>
        <v>90477</v>
      </c>
      <c r="F24" s="13">
        <f t="shared" si="7"/>
        <v>111845</v>
      </c>
      <c r="G24" s="13">
        <f t="shared" si="7"/>
        <v>152806</v>
      </c>
      <c r="H24" s="13">
        <f t="shared" si="7"/>
        <v>73375</v>
      </c>
      <c r="I24" s="13">
        <f t="shared" si="7"/>
        <v>23897</v>
      </c>
      <c r="J24" s="13">
        <f t="shared" si="7"/>
        <v>61466</v>
      </c>
      <c r="K24" s="11">
        <f t="shared" si="4"/>
        <v>893943</v>
      </c>
    </row>
    <row r="25" spans="1:12" ht="17.25" customHeight="1">
      <c r="A25" s="12" t="s">
        <v>129</v>
      </c>
      <c r="B25" s="13">
        <v>63171</v>
      </c>
      <c r="C25" s="13">
        <v>96201</v>
      </c>
      <c r="D25" s="13">
        <v>104925</v>
      </c>
      <c r="E25" s="13">
        <v>64917</v>
      </c>
      <c r="F25" s="13">
        <v>75931</v>
      </c>
      <c r="G25" s="13">
        <v>100881</v>
      </c>
      <c r="H25" s="13">
        <v>49534</v>
      </c>
      <c r="I25" s="13">
        <v>18619</v>
      </c>
      <c r="J25" s="13">
        <v>43332</v>
      </c>
      <c r="K25" s="11">
        <f t="shared" si="4"/>
        <v>617511</v>
      </c>
      <c r="L25" s="52"/>
    </row>
    <row r="26" spans="1:12" ht="17.25" customHeight="1">
      <c r="A26" s="12" t="s">
        <v>130</v>
      </c>
      <c r="B26" s="13">
        <v>33895</v>
      </c>
      <c r="C26" s="13">
        <v>40495</v>
      </c>
      <c r="D26" s="13">
        <v>41390</v>
      </c>
      <c r="E26" s="13">
        <v>25560</v>
      </c>
      <c r="F26" s="13">
        <v>35914</v>
      </c>
      <c r="G26" s="13">
        <v>51925</v>
      </c>
      <c r="H26" s="13">
        <v>23841</v>
      </c>
      <c r="I26" s="13">
        <v>5278</v>
      </c>
      <c r="J26" s="13">
        <v>18134</v>
      </c>
      <c r="K26" s="11">
        <f t="shared" si="4"/>
        <v>276432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5751</v>
      </c>
      <c r="I27" s="11">
        <v>0</v>
      </c>
      <c r="J27" s="11">
        <v>0</v>
      </c>
      <c r="K27" s="11">
        <f t="shared" si="4"/>
        <v>5751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104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14981.81</v>
      </c>
      <c r="I35" s="19">
        <v>0</v>
      </c>
      <c r="J35" s="19">
        <v>0</v>
      </c>
      <c r="K35" s="23">
        <f>SUM(B35:J35)</f>
        <v>14981.81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29483.37</v>
      </c>
      <c r="C39" s="23">
        <f aca="true" t="shared" si="9" ref="C39:J39">+C43+C40</f>
        <v>40702.25</v>
      </c>
      <c r="D39" s="23">
        <f t="shared" si="9"/>
        <v>46247.76</v>
      </c>
      <c r="E39" s="23">
        <f t="shared" si="9"/>
        <v>23060.25</v>
      </c>
      <c r="F39" s="23">
        <f t="shared" si="9"/>
        <v>39257.100000000006</v>
      </c>
      <c r="G39" s="23">
        <f t="shared" si="9"/>
        <v>49946.66</v>
      </c>
      <c r="H39" s="23">
        <f t="shared" si="9"/>
        <v>26515.52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258495.67</v>
      </c>
    </row>
    <row r="40" spans="1:11" ht="17.25" customHeight="1">
      <c r="A40" s="16" t="s">
        <v>38</v>
      </c>
      <c r="B40" s="23">
        <f>+B54</f>
        <v>25391.69</v>
      </c>
      <c r="C40" s="23">
        <f aca="true" t="shared" si="11" ref="C40:I40">+C54</f>
        <v>34928.53</v>
      </c>
      <c r="D40" s="23">
        <f t="shared" si="11"/>
        <v>39862</v>
      </c>
      <c r="E40" s="23">
        <f t="shared" si="11"/>
        <v>19614.85</v>
      </c>
      <c r="F40" s="23">
        <f t="shared" si="11"/>
        <v>33975.58</v>
      </c>
      <c r="G40" s="23">
        <f t="shared" si="11"/>
        <v>42516.58</v>
      </c>
      <c r="H40" s="23">
        <f t="shared" si="11"/>
        <v>22800.48</v>
      </c>
      <c r="I40" s="19">
        <v>0</v>
      </c>
      <c r="J40" s="19">
        <v>0</v>
      </c>
      <c r="K40" s="23">
        <f t="shared" si="10"/>
        <v>219089.71000000005</v>
      </c>
    </row>
    <row r="41" spans="1:11" ht="17.25" customHeight="1">
      <c r="A41" s="12" t="s">
        <v>39</v>
      </c>
      <c r="B41" s="84">
        <v>920</v>
      </c>
      <c r="C41" s="84">
        <v>1258</v>
      </c>
      <c r="D41" s="84">
        <v>1387</v>
      </c>
      <c r="E41" s="84">
        <v>762</v>
      </c>
      <c r="F41" s="84">
        <v>1213</v>
      </c>
      <c r="G41" s="84">
        <v>1643</v>
      </c>
      <c r="H41" s="84">
        <v>846</v>
      </c>
      <c r="I41" s="19">
        <v>0</v>
      </c>
      <c r="J41" s="19">
        <v>0</v>
      </c>
      <c r="K41" s="84">
        <f t="shared" si="10"/>
        <v>8029</v>
      </c>
    </row>
    <row r="42" spans="1:11" ht="17.25" customHeight="1">
      <c r="A42" s="12" t="s">
        <v>40</v>
      </c>
      <c r="B42" s="23">
        <f aca="true" t="shared" si="12" ref="B42:H42">ROUND(B40/B41,2)</f>
        <v>27.6</v>
      </c>
      <c r="C42" s="23">
        <f t="shared" si="12"/>
        <v>27.77</v>
      </c>
      <c r="D42" s="23">
        <f t="shared" si="12"/>
        <v>28.74</v>
      </c>
      <c r="E42" s="23">
        <f t="shared" si="12"/>
        <v>25.74</v>
      </c>
      <c r="F42" s="23">
        <f t="shared" si="12"/>
        <v>28.01</v>
      </c>
      <c r="G42" s="23">
        <f t="shared" si="12"/>
        <v>25.88</v>
      </c>
      <c r="H42" s="23">
        <f t="shared" si="12"/>
        <v>26.95</v>
      </c>
      <c r="I42" s="19">
        <v>0</v>
      </c>
      <c r="J42" s="19">
        <v>0</v>
      </c>
      <c r="K42" s="23">
        <f>ROUND(K40/K41,2)</f>
        <v>27.29</v>
      </c>
    </row>
    <row r="43" spans="1:11" ht="17.25" customHeight="1">
      <c r="A43" s="63" t="s">
        <v>103</v>
      </c>
      <c r="B43" s="64">
        <f>ROUND(B44*B45,2)</f>
        <v>4091.68</v>
      </c>
      <c r="C43" s="64">
        <f>ROUND(C44*C45,2)</f>
        <v>5773.72</v>
      </c>
      <c r="D43" s="64">
        <f aca="true" t="shared" si="13" ref="D43:J43">ROUND(D44*D45,2)</f>
        <v>6385.76</v>
      </c>
      <c r="E43" s="64">
        <f t="shared" si="13"/>
        <v>3445.4</v>
      </c>
      <c r="F43" s="64">
        <f t="shared" si="13"/>
        <v>5281.52</v>
      </c>
      <c r="G43" s="64">
        <f t="shared" si="13"/>
        <v>7430.08</v>
      </c>
      <c r="H43" s="64">
        <f t="shared" si="13"/>
        <v>3715.04</v>
      </c>
      <c r="I43" s="64">
        <f t="shared" si="13"/>
        <v>1065.72</v>
      </c>
      <c r="J43" s="64">
        <f t="shared" si="13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1535231.33</v>
      </c>
      <c r="C47" s="22">
        <f aca="true" t="shared" si="14" ref="C47:H47">+C48+C57</f>
        <v>2191743.7199999997</v>
      </c>
      <c r="D47" s="22">
        <f t="shared" si="14"/>
        <v>2586504.0999999996</v>
      </c>
      <c r="E47" s="22">
        <f t="shared" si="14"/>
        <v>1489883.4700000002</v>
      </c>
      <c r="F47" s="22">
        <f t="shared" si="14"/>
        <v>1960047.85</v>
      </c>
      <c r="G47" s="22">
        <f t="shared" si="14"/>
        <v>2823140.2</v>
      </c>
      <c r="H47" s="22">
        <f t="shared" si="14"/>
        <v>1466790.56</v>
      </c>
      <c r="I47" s="22">
        <f>+I48+I57</f>
        <v>548667.0499999999</v>
      </c>
      <c r="J47" s="22">
        <f>+J48+J57</f>
        <v>865771.3300000001</v>
      </c>
      <c r="K47" s="22">
        <f>SUM(B47:J47)</f>
        <v>15467779.61</v>
      </c>
    </row>
    <row r="48" spans="1:11" ht="17.25" customHeight="1">
      <c r="A48" s="16" t="s">
        <v>112</v>
      </c>
      <c r="B48" s="23">
        <f>SUM(B49:B56)</f>
        <v>1517216</v>
      </c>
      <c r="C48" s="23">
        <f aca="true" t="shared" si="15" ref="C48:J48">SUM(C49:C56)</f>
        <v>2168852.3</v>
      </c>
      <c r="D48" s="23">
        <f t="shared" si="15"/>
        <v>2561828.5799999996</v>
      </c>
      <c r="E48" s="23">
        <f t="shared" si="15"/>
        <v>1468219.36</v>
      </c>
      <c r="F48" s="23">
        <f t="shared" si="15"/>
        <v>1937407.55</v>
      </c>
      <c r="G48" s="23">
        <f t="shared" si="15"/>
        <v>2794171.91</v>
      </c>
      <c r="H48" s="23">
        <f t="shared" si="15"/>
        <v>1447518.6300000001</v>
      </c>
      <c r="I48" s="23">
        <f t="shared" si="15"/>
        <v>548667.0499999999</v>
      </c>
      <c r="J48" s="23">
        <f t="shared" si="15"/>
        <v>852340.78</v>
      </c>
      <c r="K48" s="23">
        <f aca="true" t="shared" si="16" ref="K48:K57">SUM(B48:J48)</f>
        <v>15296222.16</v>
      </c>
    </row>
    <row r="49" spans="1:11" ht="17.25" customHeight="1">
      <c r="A49" s="34" t="s">
        <v>44</v>
      </c>
      <c r="B49" s="23">
        <f aca="true" t="shared" si="17" ref="B49:H49">ROUND(B30*B7,2)</f>
        <v>1490357.56</v>
      </c>
      <c r="C49" s="23">
        <f t="shared" si="17"/>
        <v>2126782.63</v>
      </c>
      <c r="D49" s="23">
        <f t="shared" si="17"/>
        <v>2519180.06</v>
      </c>
      <c r="E49" s="23">
        <f t="shared" si="17"/>
        <v>1447386.6</v>
      </c>
      <c r="F49" s="23">
        <f t="shared" si="17"/>
        <v>1901243.19</v>
      </c>
      <c r="G49" s="23">
        <f t="shared" si="17"/>
        <v>2748537.98</v>
      </c>
      <c r="H49" s="23">
        <f t="shared" si="17"/>
        <v>1408294.26</v>
      </c>
      <c r="I49" s="23">
        <f>ROUND(I30*I7,2)</f>
        <v>547601.33</v>
      </c>
      <c r="J49" s="23">
        <f>ROUND(J30*J7,2)</f>
        <v>850123.74</v>
      </c>
      <c r="K49" s="23">
        <f t="shared" si="16"/>
        <v>15039507.35</v>
      </c>
    </row>
    <row r="50" spans="1:11" ht="17.25" customHeight="1">
      <c r="A50" s="34" t="s">
        <v>45</v>
      </c>
      <c r="B50" s="19">
        <v>0</v>
      </c>
      <c r="C50" s="23">
        <f>ROUND(C31*C7,2)</f>
        <v>4727.37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4727.37</v>
      </c>
    </row>
    <row r="51" spans="1:11" ht="17.25" customHeight="1">
      <c r="A51" s="67" t="s">
        <v>105</v>
      </c>
      <c r="B51" s="68">
        <f aca="true" t="shared" si="18" ref="B51:H51">ROUND(B32*B7,2)</f>
        <v>-2624.93</v>
      </c>
      <c r="C51" s="68">
        <f t="shared" si="18"/>
        <v>-3359.95</v>
      </c>
      <c r="D51" s="68">
        <f t="shared" si="18"/>
        <v>-3599.24</v>
      </c>
      <c r="E51" s="68">
        <f t="shared" si="18"/>
        <v>-2227.49</v>
      </c>
      <c r="F51" s="68">
        <f t="shared" si="18"/>
        <v>-3092.74</v>
      </c>
      <c r="G51" s="68">
        <f t="shared" si="18"/>
        <v>-4312.73</v>
      </c>
      <c r="H51" s="68">
        <f t="shared" si="18"/>
        <v>-2272.96</v>
      </c>
      <c r="I51" s="19">
        <v>0</v>
      </c>
      <c r="J51" s="19">
        <v>0</v>
      </c>
      <c r="K51" s="68">
        <f>SUM(B51:J51)</f>
        <v>-21490.039999999997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14981.81</v>
      </c>
      <c r="I53" s="31">
        <f>+I35</f>
        <v>0</v>
      </c>
      <c r="J53" s="31">
        <f>+J35</f>
        <v>0</v>
      </c>
      <c r="K53" s="23">
        <f t="shared" si="16"/>
        <v>14981.81</v>
      </c>
    </row>
    <row r="54" spans="1:11" ht="17.25" customHeight="1">
      <c r="A54" s="12" t="s">
        <v>48</v>
      </c>
      <c r="B54" s="36">
        <v>25391.69</v>
      </c>
      <c r="C54" s="36">
        <v>34928.53</v>
      </c>
      <c r="D54" s="36">
        <v>39862</v>
      </c>
      <c r="E54" s="36">
        <v>19614.85</v>
      </c>
      <c r="F54" s="36">
        <v>33975.58</v>
      </c>
      <c r="G54" s="36">
        <v>42516.58</v>
      </c>
      <c r="H54" s="36">
        <v>22800.48</v>
      </c>
      <c r="I54" s="19">
        <v>0</v>
      </c>
      <c r="J54" s="19">
        <v>0</v>
      </c>
      <c r="K54" s="23">
        <f t="shared" si="16"/>
        <v>219089.71000000005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6"/>
        <v>39405.96000000001</v>
      </c>
    </row>
    <row r="56" spans="1:11" ht="17.25" customHeight="1">
      <c r="A56" s="12" t="s">
        <v>111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6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9" ref="B61:J61">+B62+B69+B101+B102</f>
        <v>155780.44999999998</v>
      </c>
      <c r="C61" s="35">
        <f t="shared" si="19"/>
        <v>548279.62</v>
      </c>
      <c r="D61" s="35">
        <f t="shared" si="19"/>
        <v>683955.91</v>
      </c>
      <c r="E61" s="35">
        <f t="shared" si="19"/>
        <v>526619.7100000001</v>
      </c>
      <c r="F61" s="35">
        <f t="shared" si="19"/>
        <v>101716.44000000002</v>
      </c>
      <c r="G61" s="35">
        <f t="shared" si="19"/>
        <v>-124373.94</v>
      </c>
      <c r="H61" s="35">
        <f t="shared" si="19"/>
        <v>227387.89</v>
      </c>
      <c r="I61" s="35">
        <f t="shared" si="19"/>
        <v>-26066.23000000001</v>
      </c>
      <c r="J61" s="35">
        <f t="shared" si="19"/>
        <v>221360.24999999997</v>
      </c>
      <c r="K61" s="35">
        <f>SUM(B61:J61)</f>
        <v>2314660.1</v>
      </c>
    </row>
    <row r="62" spans="1:11" ht="18.75" customHeight="1">
      <c r="A62" s="16" t="s">
        <v>75</v>
      </c>
      <c r="B62" s="35">
        <f aca="true" t="shared" si="20" ref="B62:J62">B63+B64+B65+B66+B67+B68</f>
        <v>-195293.76</v>
      </c>
      <c r="C62" s="35">
        <f t="shared" si="20"/>
        <v>-181215.07</v>
      </c>
      <c r="D62" s="35">
        <f t="shared" si="20"/>
        <v>-175568.01</v>
      </c>
      <c r="E62" s="35">
        <f t="shared" si="20"/>
        <v>-231143.11</v>
      </c>
      <c r="F62" s="35">
        <f t="shared" si="20"/>
        <v>-211717.40999999997</v>
      </c>
      <c r="G62" s="35">
        <f t="shared" si="20"/>
        <v>-239002.45</v>
      </c>
      <c r="H62" s="35">
        <f t="shared" si="20"/>
        <v>-162275.2</v>
      </c>
      <c r="I62" s="35">
        <f t="shared" si="20"/>
        <v>-28203.6</v>
      </c>
      <c r="J62" s="35">
        <f t="shared" si="20"/>
        <v>-55742.2</v>
      </c>
      <c r="K62" s="35">
        <f aca="true" t="shared" si="21" ref="K62:K91">SUM(B62:J62)</f>
        <v>-1480160.81</v>
      </c>
    </row>
    <row r="63" spans="1:11" ht="18.75" customHeight="1">
      <c r="A63" s="12" t="s">
        <v>76</v>
      </c>
      <c r="B63" s="35">
        <f>-ROUND(B9*$D$3,2)</f>
        <v>-133418</v>
      </c>
      <c r="C63" s="35">
        <f aca="true" t="shared" si="22" ref="C63:J63">-ROUND(C9*$D$3,2)</f>
        <v>-176988.8</v>
      </c>
      <c r="D63" s="35">
        <f t="shared" si="22"/>
        <v>-155693.6</v>
      </c>
      <c r="E63" s="35">
        <f t="shared" si="22"/>
        <v>-122994.6</v>
      </c>
      <c r="F63" s="35">
        <f t="shared" si="22"/>
        <v>-138787.4</v>
      </c>
      <c r="G63" s="35">
        <f t="shared" si="22"/>
        <v>-178037.6</v>
      </c>
      <c r="H63" s="35">
        <f t="shared" si="22"/>
        <v>-162275.2</v>
      </c>
      <c r="I63" s="35">
        <f t="shared" si="22"/>
        <v>-28203.6</v>
      </c>
      <c r="J63" s="35">
        <f t="shared" si="22"/>
        <v>-55742.2</v>
      </c>
      <c r="K63" s="35">
        <f t="shared" si="21"/>
        <v>-1152141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-1626.4</v>
      </c>
      <c r="C65" s="35">
        <v>-262.2</v>
      </c>
      <c r="D65" s="35">
        <v>-456</v>
      </c>
      <c r="E65" s="35">
        <v>-1360.4</v>
      </c>
      <c r="F65" s="35">
        <v>-478.8</v>
      </c>
      <c r="G65" s="35">
        <v>-486.4</v>
      </c>
      <c r="H65" s="19">
        <v>0</v>
      </c>
      <c r="I65" s="19">
        <v>0</v>
      </c>
      <c r="J65" s="19">
        <v>0</v>
      </c>
      <c r="K65" s="35">
        <f t="shared" si="21"/>
        <v>-4670.2</v>
      </c>
    </row>
    <row r="66" spans="1:11" ht="18.75" customHeight="1">
      <c r="A66" s="12" t="s">
        <v>106</v>
      </c>
      <c r="B66" s="35">
        <v>-1235</v>
      </c>
      <c r="C66" s="35">
        <v>-399</v>
      </c>
      <c r="D66" s="35">
        <v>-532</v>
      </c>
      <c r="E66" s="35">
        <v>-532</v>
      </c>
      <c r="F66" s="19">
        <v>0</v>
      </c>
      <c r="G66" s="35">
        <v>-239.4</v>
      </c>
      <c r="H66" s="19">
        <v>0</v>
      </c>
      <c r="I66" s="19">
        <v>0</v>
      </c>
      <c r="J66" s="19">
        <v>0</v>
      </c>
      <c r="K66" s="35">
        <f t="shared" si="21"/>
        <v>-2937.4</v>
      </c>
    </row>
    <row r="67" spans="1:11" ht="18.75" customHeight="1">
      <c r="A67" s="12" t="s">
        <v>53</v>
      </c>
      <c r="B67" s="35">
        <v>-59014.36</v>
      </c>
      <c r="C67" s="35">
        <v>-3565.07</v>
      </c>
      <c r="D67" s="35">
        <v>-18841.41</v>
      </c>
      <c r="E67" s="35">
        <v>-106256.11</v>
      </c>
      <c r="F67" s="35">
        <v>-72451.21</v>
      </c>
      <c r="G67" s="35">
        <v>-60239.05</v>
      </c>
      <c r="H67" s="19">
        <v>0</v>
      </c>
      <c r="I67" s="19">
        <v>0</v>
      </c>
      <c r="J67" s="19">
        <v>0</v>
      </c>
      <c r="K67" s="35">
        <f t="shared" si="21"/>
        <v>-320367.21</v>
      </c>
    </row>
    <row r="68" spans="1:11" ht="18.75" customHeight="1">
      <c r="A68" s="12" t="s">
        <v>54</v>
      </c>
      <c r="B68" s="19">
        <v>0</v>
      </c>
      <c r="C68" s="19">
        <v>0</v>
      </c>
      <c r="D68" s="35">
        <v>-45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21"/>
        <v>-45</v>
      </c>
    </row>
    <row r="69" spans="1:11" s="74" customFormat="1" ht="18.75" customHeight="1">
      <c r="A69" s="65" t="s">
        <v>80</v>
      </c>
      <c r="B69" s="68">
        <f aca="true" t="shared" si="23" ref="B69:J69">SUM(B70:B99)</f>
        <v>-14275</v>
      </c>
      <c r="C69" s="68">
        <f t="shared" si="23"/>
        <v>-20821.210000000003</v>
      </c>
      <c r="D69" s="68">
        <f t="shared" si="23"/>
        <v>-20669.609999999997</v>
      </c>
      <c r="E69" s="68">
        <f t="shared" si="23"/>
        <v>-13737.69</v>
      </c>
      <c r="F69" s="68">
        <f t="shared" si="23"/>
        <v>-19259.09</v>
      </c>
      <c r="G69" s="68">
        <f t="shared" si="23"/>
        <v>-28779.68</v>
      </c>
      <c r="H69" s="68">
        <f t="shared" si="23"/>
        <v>-14086.22</v>
      </c>
      <c r="I69" s="68">
        <f t="shared" si="23"/>
        <v>-62227.44</v>
      </c>
      <c r="J69" s="68">
        <f t="shared" si="23"/>
        <v>-10208.88</v>
      </c>
      <c r="K69" s="68">
        <f t="shared" si="21"/>
        <v>-204064.82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21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21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-55000</v>
      </c>
      <c r="J73" s="19">
        <v>0</v>
      </c>
      <c r="K73" s="68">
        <f t="shared" si="21"/>
        <v>-55000</v>
      </c>
    </row>
    <row r="74" spans="1:11" ht="18.75" customHeight="1">
      <c r="A74" s="34" t="s">
        <v>59</v>
      </c>
      <c r="B74" s="68">
        <v>-14275</v>
      </c>
      <c r="C74" s="68">
        <v>-20722.72</v>
      </c>
      <c r="D74" s="68">
        <v>-19590.01</v>
      </c>
      <c r="E74" s="68">
        <v>-13737.69</v>
      </c>
      <c r="F74" s="68">
        <v>-18878.44</v>
      </c>
      <c r="G74" s="68">
        <v>-28767.83</v>
      </c>
      <c r="H74" s="68">
        <v>-14086.22</v>
      </c>
      <c r="I74" s="68">
        <v>-4951.96</v>
      </c>
      <c r="J74" s="68">
        <v>-10208.88</v>
      </c>
      <c r="K74" s="68">
        <f t="shared" si="21"/>
        <v>-145218.75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21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113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115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132</v>
      </c>
      <c r="B101" s="68">
        <v>366319.8</v>
      </c>
      <c r="C101" s="68">
        <v>760565.72</v>
      </c>
      <c r="D101" s="68">
        <v>859983.92</v>
      </c>
      <c r="E101" s="68">
        <v>763885.77</v>
      </c>
      <c r="F101" s="68">
        <v>324912.99</v>
      </c>
      <c r="G101" s="68">
        <v>147761.76</v>
      </c>
      <c r="H101" s="68">
        <v>407162.84</v>
      </c>
      <c r="I101" s="68">
        <v>64364.81</v>
      </c>
      <c r="J101" s="68">
        <v>286768.06</v>
      </c>
      <c r="K101" s="48">
        <f>SUM(B101:J101)</f>
        <v>3981725.67</v>
      </c>
      <c r="L101" s="55"/>
    </row>
    <row r="102" spans="1:12" ht="18.75" customHeight="1">
      <c r="A102" s="16" t="s">
        <v>133</v>
      </c>
      <c r="B102" s="68">
        <v>-970.59</v>
      </c>
      <c r="C102" s="68">
        <v>-10249.82</v>
      </c>
      <c r="D102" s="68">
        <v>20209.61</v>
      </c>
      <c r="E102" s="68">
        <v>7614.74</v>
      </c>
      <c r="F102" s="68">
        <v>7779.95</v>
      </c>
      <c r="G102" s="68">
        <v>-4353.57</v>
      </c>
      <c r="H102" s="68">
        <v>-3413.53</v>
      </c>
      <c r="I102" s="19">
        <v>0</v>
      </c>
      <c r="J102" s="68">
        <v>543.27</v>
      </c>
      <c r="K102" s="68">
        <f>SUM(B102:J102)</f>
        <v>17160.060000000005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4" ref="B104:H104">+B105+B106</f>
        <v>1691011.78</v>
      </c>
      <c r="C104" s="24">
        <f t="shared" si="24"/>
        <v>2740023.34</v>
      </c>
      <c r="D104" s="24">
        <f t="shared" si="24"/>
        <v>3270460.0099999993</v>
      </c>
      <c r="E104" s="24">
        <f t="shared" si="24"/>
        <v>2016503.1800000002</v>
      </c>
      <c r="F104" s="24">
        <f t="shared" si="24"/>
        <v>2061764.29</v>
      </c>
      <c r="G104" s="24">
        <f t="shared" si="24"/>
        <v>2698766.2600000002</v>
      </c>
      <c r="H104" s="24">
        <f t="shared" si="24"/>
        <v>1694178.4500000002</v>
      </c>
      <c r="I104" s="24">
        <f>+I105+I106</f>
        <v>522600.81999999995</v>
      </c>
      <c r="J104" s="24">
        <f>+J105+J106</f>
        <v>1087131.58</v>
      </c>
      <c r="K104" s="48">
        <f>SUM(B104:J104)</f>
        <v>17782439.71</v>
      </c>
      <c r="L104" s="54"/>
    </row>
    <row r="105" spans="1:12" ht="18" customHeight="1">
      <c r="A105" s="16" t="s">
        <v>83</v>
      </c>
      <c r="B105" s="24">
        <f aca="true" t="shared" si="25" ref="B105:J105">+B48+B62+B69+B101</f>
        <v>1673967.04</v>
      </c>
      <c r="C105" s="24">
        <f t="shared" si="25"/>
        <v>2727381.7399999998</v>
      </c>
      <c r="D105" s="24">
        <f t="shared" si="25"/>
        <v>3225574.8799999994</v>
      </c>
      <c r="E105" s="24">
        <f t="shared" si="25"/>
        <v>1987224.33</v>
      </c>
      <c r="F105" s="24">
        <f t="shared" si="25"/>
        <v>2031344.04</v>
      </c>
      <c r="G105" s="24">
        <f t="shared" si="25"/>
        <v>2674151.54</v>
      </c>
      <c r="H105" s="24">
        <f t="shared" si="25"/>
        <v>1678320.0500000003</v>
      </c>
      <c r="I105" s="24">
        <f t="shared" si="25"/>
        <v>522600.81999999995</v>
      </c>
      <c r="J105" s="24">
        <f t="shared" si="25"/>
        <v>1073157.76</v>
      </c>
      <c r="K105" s="48">
        <f>SUM(B105:J105)</f>
        <v>17593722.2</v>
      </c>
      <c r="L105" s="54"/>
    </row>
    <row r="106" spans="1:11" ht="18.75" customHeight="1">
      <c r="A106" s="16" t="s">
        <v>101</v>
      </c>
      <c r="B106" s="24">
        <f aca="true" t="shared" si="26" ref="B106:J106">IF(+B57+B102+B107&lt;0,0,(B57+B102+B107))</f>
        <v>17044.74</v>
      </c>
      <c r="C106" s="24">
        <f t="shared" si="26"/>
        <v>12641.599999999999</v>
      </c>
      <c r="D106" s="24">
        <f t="shared" si="26"/>
        <v>44885.130000000005</v>
      </c>
      <c r="E106" s="24">
        <f t="shared" si="26"/>
        <v>29278.85</v>
      </c>
      <c r="F106" s="24">
        <f t="shared" si="26"/>
        <v>30420.25</v>
      </c>
      <c r="G106" s="24">
        <f t="shared" si="26"/>
        <v>24614.72</v>
      </c>
      <c r="H106" s="24">
        <f t="shared" si="26"/>
        <v>15858.4</v>
      </c>
      <c r="I106" s="19">
        <f t="shared" si="26"/>
        <v>0</v>
      </c>
      <c r="J106" s="24">
        <f t="shared" si="26"/>
        <v>13973.82</v>
      </c>
      <c r="K106" s="48">
        <f>SUM(B106:J106)</f>
        <v>188717.51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17782439.72</v>
      </c>
      <c r="L112" s="54"/>
    </row>
    <row r="113" spans="1:11" ht="18.75" customHeight="1">
      <c r="A113" s="26" t="s">
        <v>71</v>
      </c>
      <c r="B113" s="27">
        <v>241451.63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241451.63</v>
      </c>
    </row>
    <row r="114" spans="1:11" ht="18.75" customHeight="1">
      <c r="A114" s="26" t="s">
        <v>72</v>
      </c>
      <c r="B114" s="27">
        <v>1449560.15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7" ref="K114:K130">SUM(B114:J114)</f>
        <v>1449560.15</v>
      </c>
    </row>
    <row r="115" spans="1:11" ht="18.75" customHeight="1">
      <c r="A115" s="26" t="s">
        <v>73</v>
      </c>
      <c r="B115" s="40">
        <v>0</v>
      </c>
      <c r="C115" s="27">
        <f>+C104</f>
        <v>2740023.34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7"/>
        <v>2740023.34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3270460.0099999993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7"/>
        <v>3270460.0099999993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2016503.1800000002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7"/>
        <v>2016503.1800000002</v>
      </c>
    </row>
    <row r="118" spans="1:11" ht="18.75" customHeight="1">
      <c r="A118" s="69" t="s">
        <v>107</v>
      </c>
      <c r="B118" s="40">
        <v>0</v>
      </c>
      <c r="C118" s="40">
        <v>0</v>
      </c>
      <c r="D118" s="40">
        <v>0</v>
      </c>
      <c r="E118" s="40">
        <v>0</v>
      </c>
      <c r="F118" s="27">
        <v>409872.77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7"/>
        <v>409872.77</v>
      </c>
    </row>
    <row r="119" spans="1:11" ht="18.75" customHeight="1">
      <c r="A119" s="69" t="s">
        <v>108</v>
      </c>
      <c r="B119" s="40">
        <v>0</v>
      </c>
      <c r="C119" s="40">
        <v>0</v>
      </c>
      <c r="D119" s="40">
        <v>0</v>
      </c>
      <c r="E119" s="40">
        <v>0</v>
      </c>
      <c r="F119" s="27">
        <v>732118.11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7"/>
        <v>732118.11</v>
      </c>
    </row>
    <row r="120" spans="1:11" ht="18.75" customHeight="1">
      <c r="A120" s="69" t="s">
        <v>109</v>
      </c>
      <c r="B120" s="40">
        <v>0</v>
      </c>
      <c r="C120" s="40">
        <v>0</v>
      </c>
      <c r="D120" s="40">
        <v>0</v>
      </c>
      <c r="E120" s="40">
        <v>0</v>
      </c>
      <c r="F120" s="27">
        <v>104986.47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7"/>
        <v>104986.47</v>
      </c>
    </row>
    <row r="121" spans="1:11" ht="18.75" customHeight="1">
      <c r="A121" s="69" t="s">
        <v>116</v>
      </c>
      <c r="B121" s="71">
        <v>0</v>
      </c>
      <c r="C121" s="71">
        <v>0</v>
      </c>
      <c r="D121" s="71">
        <v>0</v>
      </c>
      <c r="E121" s="71">
        <v>0</v>
      </c>
      <c r="F121" s="72">
        <v>814786.95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7"/>
        <v>814786.95</v>
      </c>
    </row>
    <row r="122" spans="1:11" ht="18.75" customHeight="1">
      <c r="A122" s="69" t="s">
        <v>117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758887.0700000001</v>
      </c>
      <c r="H122" s="40">
        <v>0</v>
      </c>
      <c r="I122" s="40">
        <v>0</v>
      </c>
      <c r="J122" s="40">
        <v>0</v>
      </c>
      <c r="K122" s="41">
        <f t="shared" si="27"/>
        <v>758887.0700000001</v>
      </c>
    </row>
    <row r="123" spans="1:11" ht="18.75" customHeight="1">
      <c r="A123" s="69" t="s">
        <v>118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60664.85</v>
      </c>
      <c r="H123" s="40">
        <v>0</v>
      </c>
      <c r="I123" s="40">
        <v>0</v>
      </c>
      <c r="J123" s="40">
        <v>0</v>
      </c>
      <c r="K123" s="41">
        <f t="shared" si="27"/>
        <v>60664.85</v>
      </c>
    </row>
    <row r="124" spans="1:11" ht="18.75" customHeight="1">
      <c r="A124" s="69" t="s">
        <v>119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399209.16000000003</v>
      </c>
      <c r="H124" s="40">
        <v>0</v>
      </c>
      <c r="I124" s="40">
        <v>0</v>
      </c>
      <c r="J124" s="40">
        <v>0</v>
      </c>
      <c r="K124" s="41">
        <f t="shared" si="27"/>
        <v>399209.16000000003</v>
      </c>
    </row>
    <row r="125" spans="1:11" ht="18.75" customHeight="1">
      <c r="A125" s="69" t="s">
        <v>120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417131.85</v>
      </c>
      <c r="H125" s="40">
        <v>0</v>
      </c>
      <c r="I125" s="40">
        <v>0</v>
      </c>
      <c r="J125" s="40">
        <v>0</v>
      </c>
      <c r="K125" s="41">
        <f t="shared" si="27"/>
        <v>417131.85</v>
      </c>
    </row>
    <row r="126" spans="1:11" ht="18.75" customHeight="1">
      <c r="A126" s="69" t="s">
        <v>121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1062873.34</v>
      </c>
      <c r="H126" s="40">
        <v>0</v>
      </c>
      <c r="I126" s="40">
        <v>0</v>
      </c>
      <c r="J126" s="40">
        <v>0</v>
      </c>
      <c r="K126" s="41">
        <f t="shared" si="27"/>
        <v>1062873.34</v>
      </c>
    </row>
    <row r="127" spans="1:11" ht="18.75" customHeight="1">
      <c r="A127" s="69" t="s">
        <v>122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675006.8300000001</v>
      </c>
      <c r="I127" s="40">
        <v>0</v>
      </c>
      <c r="J127" s="40">
        <v>0</v>
      </c>
      <c r="K127" s="41">
        <f t="shared" si="27"/>
        <v>675006.8300000001</v>
      </c>
    </row>
    <row r="128" spans="1:11" ht="18.75" customHeight="1">
      <c r="A128" s="69" t="s">
        <v>123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1019171.6200000001</v>
      </c>
      <c r="I128" s="40">
        <v>0</v>
      </c>
      <c r="J128" s="40">
        <v>0</v>
      </c>
      <c r="K128" s="41">
        <f t="shared" si="27"/>
        <v>1019171.6200000001</v>
      </c>
    </row>
    <row r="129" spans="1:11" ht="18.75" customHeight="1">
      <c r="A129" s="69" t="s">
        <v>124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522600.82</v>
      </c>
      <c r="J129" s="40">
        <v>0</v>
      </c>
      <c r="K129" s="41">
        <f t="shared" si="27"/>
        <v>522600.82</v>
      </c>
    </row>
    <row r="130" spans="1:11" ht="18.75" customHeight="1">
      <c r="A130" s="70" t="s">
        <v>125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1087131.57</v>
      </c>
      <c r="K130" s="44">
        <f t="shared" si="27"/>
        <v>1087131.57</v>
      </c>
    </row>
    <row r="131" spans="1:11" ht="18.75" customHeight="1">
      <c r="A131" s="39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0.010000000009313226</v>
      </c>
      <c r="K131" s="51"/>
    </row>
    <row r="132" ht="18.75" customHeight="1">
      <c r="A132" s="39" t="s">
        <v>135</v>
      </c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2016-07-28T18:41:12Z</dcterms:modified>
  <cp:category/>
  <cp:version/>
  <cp:contentType/>
  <cp:contentStatus/>
</cp:coreProperties>
</file>