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<sst xmlns="http://schemas.openxmlformats.org/spreadsheetml/2006/main" count="135" uniqueCount="135">
  <si>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</si>
  <si>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</si>
  <si>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</si>
  <si>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</si>
  <si>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</si>
  <si>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</si>
  <si>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</si>
  <si>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</si>
  <si>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</si>
  <si>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</si>
  <si>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</si>
  <si>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</si>
  <si>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</si>
  <si>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</si>
  <si>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</si>
  <si>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</si>
  <si>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</si>
  <si>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</si>
  <si>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</si>
  <si>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</si>
  <si>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</si>
  <si>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</si>
  <si>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</si>
  <si>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</si>
  <si>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</si>
  <si>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</si>
  <si>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</si>
  <si>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</si>
  <si>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</si>
  <si>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</si>
  <si>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</si>
  <si>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</si>
  <si>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</si>
  <si>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</si>
  <si>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</si>
  <si>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</si>
  <si>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</si>
  <si>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</si>
  <si>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</si>
  <si>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</si>
  <si>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</si>
  <si>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</si>
  <si>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</si>
  <si>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</si>
  <si>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</si>
  <si>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</si>
  <si>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</si>
  <si>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</si>
  <si>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</si>
  <si>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</si>
  <si>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</si>
  <si>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</si>
  <si>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</si>
  <si>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</si>
  <si>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</si>
  <si>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</si>
  <si>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</si>
  <si>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</si>
  <si>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</si>
  <si>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</si>
  <si>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</si>
  <si>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</si>
  <si>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</si>
  <si>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</si>
  <si>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</si>
  <si>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</si>
  <si>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</si>
  <si>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</si>
  <si>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</si>
  <si>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</si>
  <si>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</si>
  <si>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</si>
  <si>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</si>
  <si>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</si>
  <si>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</si>
  <si>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</si>
  <si>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</si>
  <si>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</si>
  <si>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</si>
  <si>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</si>
  <si>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</si>
  <si>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</si>
  <si>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</si>
  <si>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</si>
  <si>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</si>
  <si>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</si>
  <si>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</si>
  <si>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</si>
  <si>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</si>
  <si>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</si>
  <si>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</si>
  <si>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</si>
  <si>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</si>
  <si>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</si>
  <si>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</si>
  <si>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</si>
  <si>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</si>
  <si>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</si>
  <si>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</si>
  <si>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</si>
  <si>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</si>
  <si>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</si>
  <si>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</si>
  <si>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</si>
  <si>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</si>
  <si>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</si>
  <si>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</si>
  <si>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</si>
  <si>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</si>
  <si>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</si>
  <si>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</si>
  <si>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</si>
  <si>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</si>
  <si>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</si>
  <si>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</si>
  <si>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</si>
  <si>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</si>
  <si>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</si>
  <si>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</si>
  <si>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</si>
  <si>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</si>
  <si>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</si>
  <si>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</si>
  <si>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</si>
  <si>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</si>
  <si>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</si>
  <si>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</si>
  <si>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</si>
  <si>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</si>
  <si>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</si>
  <si>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</si>
  <si>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</si>
  <si>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20/07/16 - VENCIMENTO 28/07/16</t>
  </si>
  <si>
    <t>6.3. Revisão de Remuneração pelo Transporte Coletivo ¹</t>
  </si>
  <si>
    <t xml:space="preserve">      ¹ - Passageiros transportados, processados pelo sistema de bilhetagem eletrônica, referentes ao mês de junho/16 (144.531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</si>
</sst>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550755</v>
      </c>
      <c r="C7" s="9">
        <f t="shared" si="0"/>
        <v>690753</v>
      </c>
      <c r="D7" s="9">
        <f t="shared" si="0"/>
        <v>721553</v>
      </c>
      <c r="E7" s="9">
        <f t="shared" si="0"/>
        <v>491009</v>
      </c>
      <c r="F7" s="9">
        <f t="shared" si="0"/>
        <v>664300</v>
      </c>
      <c r="G7" s="9">
        <f t="shared" si="0"/>
        <v>1108889</v>
      </c>
      <c r="H7" s="9">
        <f t="shared" si="0"/>
        <v>497972</v>
      </c>
      <c r="I7" s="9">
        <f t="shared" si="0"/>
        <v>110804</v>
      </c>
      <c r="J7" s="9">
        <f t="shared" si="0"/>
        <v>289097</v>
      </c>
      <c r="K7" s="9">
        <f t="shared" si="0"/>
        <v>5125132</v>
      </c>
      <c r="L7" s="52"/>
    </row>
    <row r="8" spans="1:11" ht="17.25" customHeight="1">
      <c r="A8" s="10" t="s">
        <v>99</v>
      </c>
      <c r="B8" s="11">
        <f>B9+B12+B16</f>
        <v>286407</v>
      </c>
      <c r="C8" s="11">
        <f aca="true" t="shared" si="1" ref="C8:J8">C9+C12+C16</f>
        <v>369361</v>
      </c>
      <c r="D8" s="11">
        <f t="shared" si="1"/>
        <v>362555</v>
      </c>
      <c r="E8" s="11">
        <f t="shared" si="1"/>
        <v>264131</v>
      </c>
      <c r="F8" s="11">
        <f t="shared" si="1"/>
        <v>342383</v>
      </c>
      <c r="G8" s="11">
        <f t="shared" si="1"/>
        <v>568980</v>
      </c>
      <c r="H8" s="11">
        <f t="shared" si="1"/>
        <v>282158</v>
      </c>
      <c r="I8" s="11">
        <f t="shared" si="1"/>
        <v>53507</v>
      </c>
      <c r="J8" s="11">
        <f t="shared" si="1"/>
        <v>145460</v>
      </c>
      <c r="K8" s="11">
        <f>SUM(B8:J8)</f>
        <v>2674942</v>
      </c>
    </row>
    <row r="9" spans="1:11" ht="17.25" customHeight="1">
      <c r="A9" s="15" t="s">
        <v>17</v>
      </c>
      <c r="B9" s="13">
        <f>+B10+B11</f>
        <v>34417</v>
      </c>
      <c r="C9" s="13">
        <f aca="true" t="shared" si="2" ref="C9:J9">+C10+C11</f>
        <v>46350</v>
      </c>
      <c r="D9" s="13">
        <f t="shared" si="2"/>
        <v>39662</v>
      </c>
      <c r="E9" s="13">
        <f t="shared" si="2"/>
        <v>31807</v>
      </c>
      <c r="F9" s="13">
        <f t="shared" si="2"/>
        <v>36108</v>
      </c>
      <c r="G9" s="13">
        <f t="shared" si="2"/>
        <v>45725</v>
      </c>
      <c r="H9" s="13">
        <f t="shared" si="2"/>
        <v>41713</v>
      </c>
      <c r="I9" s="13">
        <f t="shared" si="2"/>
        <v>7570</v>
      </c>
      <c r="J9" s="13">
        <f t="shared" si="2"/>
        <v>14327</v>
      </c>
      <c r="K9" s="11">
        <f>SUM(B9:J9)</f>
        <v>297679</v>
      </c>
    </row>
    <row r="10" spans="1:11" ht="17.25" customHeight="1">
      <c r="A10" s="29" t="s">
        <v>18</v>
      </c>
      <c r="B10" s="13">
        <v>34417</v>
      </c>
      <c r="C10" s="13">
        <v>46350</v>
      </c>
      <c r="D10" s="13">
        <v>39662</v>
      </c>
      <c r="E10" s="13">
        <v>31807</v>
      </c>
      <c r="F10" s="13">
        <v>36108</v>
      </c>
      <c r="G10" s="13">
        <v>45725</v>
      </c>
      <c r="H10" s="13">
        <v>41713</v>
      </c>
      <c r="I10" s="13">
        <v>7570</v>
      </c>
      <c r="J10" s="13">
        <v>14327</v>
      </c>
      <c r="K10" s="11">
        <f>SUM(B10:J10)</f>
        <v>297679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220437</v>
      </c>
      <c r="C12" s="17">
        <f t="shared" si="3"/>
        <v>284966</v>
      </c>
      <c r="D12" s="17">
        <f t="shared" si="3"/>
        <v>283480</v>
      </c>
      <c r="E12" s="17">
        <f t="shared" si="3"/>
        <v>204196</v>
      </c>
      <c r="F12" s="17">
        <f t="shared" si="3"/>
        <v>264624</v>
      </c>
      <c r="G12" s="17">
        <f t="shared" si="3"/>
        <v>449959</v>
      </c>
      <c r="H12" s="17">
        <f t="shared" si="3"/>
        <v>213118</v>
      </c>
      <c r="I12" s="17">
        <f t="shared" si="3"/>
        <v>39660</v>
      </c>
      <c r="J12" s="17">
        <f t="shared" si="3"/>
        <v>114732</v>
      </c>
      <c r="K12" s="11">
        <f aca="true" t="shared" si="4" ref="K12:K27">SUM(B12:J12)</f>
        <v>2075172</v>
      </c>
    </row>
    <row r="13" spans="1:13" ht="17.25" customHeight="1">
      <c r="A13" s="14" t="s">
        <v>20</v>
      </c>
      <c r="B13" s="13">
        <v>108437</v>
      </c>
      <c r="C13" s="13">
        <v>149991</v>
      </c>
      <c r="D13" s="13">
        <v>152960</v>
      </c>
      <c r="E13" s="13">
        <v>107107</v>
      </c>
      <c r="F13" s="13">
        <v>136440</v>
      </c>
      <c r="G13" s="13">
        <v>218748</v>
      </c>
      <c r="H13" s="13">
        <v>103767</v>
      </c>
      <c r="I13" s="13">
        <v>23069</v>
      </c>
      <c r="J13" s="13">
        <v>61066</v>
      </c>
      <c r="K13" s="11">
        <f t="shared" si="4"/>
        <v>1061585</v>
      </c>
      <c r="L13" s="52"/>
      <c r="M13" s="53"/>
    </row>
    <row r="14" spans="1:12" ht="17.25" customHeight="1">
      <c r="A14" s="14" t="s">
        <v>21</v>
      </c>
      <c r="B14" s="13">
        <v>107338</v>
      </c>
      <c r="C14" s="13">
        <v>128447</v>
      </c>
      <c r="D14" s="13">
        <v>125708</v>
      </c>
      <c r="E14" s="13">
        <v>92761</v>
      </c>
      <c r="F14" s="13">
        <v>123694</v>
      </c>
      <c r="G14" s="13">
        <v>223987</v>
      </c>
      <c r="H14" s="13">
        <v>103008</v>
      </c>
      <c r="I14" s="13">
        <v>15551</v>
      </c>
      <c r="J14" s="13">
        <v>52182</v>
      </c>
      <c r="K14" s="11">
        <f t="shared" si="4"/>
        <v>972676</v>
      </c>
      <c r="L14" s="52"/>
    </row>
    <row r="15" spans="1:11" ht="17.25" customHeight="1">
      <c r="A15" s="14" t="s">
        <v>22</v>
      </c>
      <c r="B15" s="13">
        <v>4662</v>
      </c>
      <c r="C15" s="13">
        <v>6528</v>
      </c>
      <c r="D15" s="13">
        <v>4812</v>
      </c>
      <c r="E15" s="13">
        <v>4328</v>
      </c>
      <c r="F15" s="13">
        <v>4490</v>
      </c>
      <c r="G15" s="13">
        <v>7224</v>
      </c>
      <c r="H15" s="13">
        <v>6343</v>
      </c>
      <c r="I15" s="13">
        <v>1040</v>
      </c>
      <c r="J15" s="13">
        <v>1484</v>
      </c>
      <c r="K15" s="11">
        <f t="shared" si="4"/>
        <v>40911</v>
      </c>
    </row>
    <row r="16" spans="1:11" ht="17.25" customHeight="1">
      <c r="A16" s="15" t="s">
        <v>95</v>
      </c>
      <c r="B16" s="13">
        <f>B17+B18+B19</f>
        <v>31553</v>
      </c>
      <c r="C16" s="13">
        <f aca="true" t="shared" si="5" ref="C16:J16">C17+C18+C19</f>
        <v>38045</v>
      </c>
      <c r="D16" s="13">
        <f t="shared" si="5"/>
        <v>39413</v>
      </c>
      <c r="E16" s="13">
        <f t="shared" si="5"/>
        <v>28128</v>
      </c>
      <c r="F16" s="13">
        <f t="shared" si="5"/>
        <v>41651</v>
      </c>
      <c r="G16" s="13">
        <f t="shared" si="5"/>
        <v>73296</v>
      </c>
      <c r="H16" s="13">
        <f t="shared" si="5"/>
        <v>27327</v>
      </c>
      <c r="I16" s="13">
        <f t="shared" si="5"/>
        <v>6277</v>
      </c>
      <c r="J16" s="13">
        <f t="shared" si="5"/>
        <v>16401</v>
      </c>
      <c r="K16" s="11">
        <f t="shared" si="4"/>
        <v>302091</v>
      </c>
    </row>
    <row r="17" spans="1:11" ht="17.25" customHeight="1">
      <c r="A17" s="14" t="s">
        <v>96</v>
      </c>
      <c r="B17" s="13">
        <v>20368</v>
      </c>
      <c r="C17" s="13">
        <v>26785</v>
      </c>
      <c r="D17" s="13">
        <v>25421</v>
      </c>
      <c r="E17" s="13">
        <v>18526</v>
      </c>
      <c r="F17" s="13">
        <v>27240</v>
      </c>
      <c r="G17" s="13">
        <v>45463</v>
      </c>
      <c r="H17" s="13">
        <v>19006</v>
      </c>
      <c r="I17" s="13">
        <v>4360</v>
      </c>
      <c r="J17" s="13">
        <v>10386</v>
      </c>
      <c r="K17" s="11">
        <f t="shared" si="4"/>
        <v>197555</v>
      </c>
    </row>
    <row r="18" spans="1:11" ht="17.25" customHeight="1">
      <c r="A18" s="14" t="s">
        <v>97</v>
      </c>
      <c r="B18" s="13">
        <v>10604</v>
      </c>
      <c r="C18" s="13">
        <v>10521</v>
      </c>
      <c r="D18" s="13">
        <v>13501</v>
      </c>
      <c r="E18" s="13">
        <v>9014</v>
      </c>
      <c r="F18" s="13">
        <v>13772</v>
      </c>
      <c r="G18" s="13">
        <v>26825</v>
      </c>
      <c r="H18" s="13">
        <v>7692</v>
      </c>
      <c r="I18" s="13">
        <v>1801</v>
      </c>
      <c r="J18" s="13">
        <v>5808</v>
      </c>
      <c r="K18" s="11">
        <f t="shared" si="4"/>
        <v>99538</v>
      </c>
    </row>
    <row r="19" spans="1:11" ht="17.25" customHeight="1">
      <c r="A19" s="14" t="s">
        <v>98</v>
      </c>
      <c r="B19" s="13">
        <v>581</v>
      </c>
      <c r="C19" s="13">
        <v>739</v>
      </c>
      <c r="D19" s="13">
        <v>491</v>
      </c>
      <c r="E19" s="13">
        <v>588</v>
      </c>
      <c r="F19" s="13">
        <v>639</v>
      </c>
      <c r="G19" s="13">
        <v>1008</v>
      </c>
      <c r="H19" s="13">
        <v>629</v>
      </c>
      <c r="I19" s="13">
        <v>116</v>
      </c>
      <c r="J19" s="13">
        <v>207</v>
      </c>
      <c r="K19" s="11">
        <f t="shared" si="4"/>
        <v>4998</v>
      </c>
    </row>
    <row r="20" spans="1:11" ht="17.25" customHeight="1">
      <c r="A20" s="16" t="s">
        <v>23</v>
      </c>
      <c r="B20" s="11">
        <f>+B21+B22+B23</f>
        <v>162360</v>
      </c>
      <c r="C20" s="11">
        <f aca="true" t="shared" si="6" ref="C20:J20">+C21+C22+C23</f>
        <v>181027</v>
      </c>
      <c r="D20" s="11">
        <f t="shared" si="6"/>
        <v>206344</v>
      </c>
      <c r="E20" s="11">
        <f t="shared" si="6"/>
        <v>132599</v>
      </c>
      <c r="F20" s="11">
        <f t="shared" si="6"/>
        <v>205456</v>
      </c>
      <c r="G20" s="11">
        <f t="shared" si="6"/>
        <v>380389</v>
      </c>
      <c r="H20" s="11">
        <f t="shared" si="6"/>
        <v>133543</v>
      </c>
      <c r="I20" s="11">
        <f t="shared" si="6"/>
        <v>31720</v>
      </c>
      <c r="J20" s="11">
        <f t="shared" si="6"/>
        <v>77926</v>
      </c>
      <c r="K20" s="11">
        <f t="shared" si="4"/>
        <v>1511364</v>
      </c>
    </row>
    <row r="21" spans="1:12" ht="17.25" customHeight="1">
      <c r="A21" s="12" t="s">
        <v>24</v>
      </c>
      <c r="B21" s="13">
        <v>87126</v>
      </c>
      <c r="C21" s="13">
        <v>107154</v>
      </c>
      <c r="D21" s="13">
        <v>122270</v>
      </c>
      <c r="E21" s="13">
        <v>77766</v>
      </c>
      <c r="F21" s="13">
        <v>117665</v>
      </c>
      <c r="G21" s="13">
        <v>200711</v>
      </c>
      <c r="H21" s="13">
        <v>75771</v>
      </c>
      <c r="I21" s="13">
        <v>19916</v>
      </c>
      <c r="J21" s="13">
        <v>45163</v>
      </c>
      <c r="K21" s="11">
        <f t="shared" si="4"/>
        <v>853542</v>
      </c>
      <c r="L21" s="52"/>
    </row>
    <row r="22" spans="1:12" ht="17.25" customHeight="1">
      <c r="A22" s="12" t="s">
        <v>25</v>
      </c>
      <c r="B22" s="13">
        <v>72831</v>
      </c>
      <c r="C22" s="13">
        <v>70841</v>
      </c>
      <c r="D22" s="13">
        <v>81500</v>
      </c>
      <c r="E22" s="13">
        <v>52931</v>
      </c>
      <c r="F22" s="13">
        <v>85416</v>
      </c>
      <c r="G22" s="13">
        <v>175493</v>
      </c>
      <c r="H22" s="13">
        <v>55226</v>
      </c>
      <c r="I22" s="13">
        <v>11294</v>
      </c>
      <c r="J22" s="13">
        <v>31955</v>
      </c>
      <c r="K22" s="11">
        <f t="shared" si="4"/>
        <v>637487</v>
      </c>
      <c r="L22" s="52"/>
    </row>
    <row r="23" spans="1:11" ht="17.25" customHeight="1">
      <c r="A23" s="12" t="s">
        <v>26</v>
      </c>
      <c r="B23" s="13">
        <v>2403</v>
      </c>
      <c r="C23" s="13">
        <v>3032</v>
      </c>
      <c r="D23" s="13">
        <v>2574</v>
      </c>
      <c r="E23" s="13">
        <v>1902</v>
      </c>
      <c r="F23" s="13">
        <v>2375</v>
      </c>
      <c r="G23" s="13">
        <v>4185</v>
      </c>
      <c r="H23" s="13">
        <v>2546</v>
      </c>
      <c r="I23" s="13">
        <v>510</v>
      </c>
      <c r="J23" s="13">
        <v>808</v>
      </c>
      <c r="K23" s="11">
        <f t="shared" si="4"/>
        <v>20335</v>
      </c>
    </row>
    <row r="24" spans="1:11" ht="17.25" customHeight="1">
      <c r="A24" s="16" t="s">
        <v>27</v>
      </c>
      <c r="B24" s="13">
        <f>+B25+B26</f>
        <v>101988</v>
      </c>
      <c r="C24" s="13">
        <f aca="true" t="shared" si="7" ref="C24:J24">+C25+C26</f>
        <v>140365</v>
      </c>
      <c r="D24" s="13">
        <f t="shared" si="7"/>
        <v>152654</v>
      </c>
      <c r="E24" s="13">
        <f t="shared" si="7"/>
        <v>94279</v>
      </c>
      <c r="F24" s="13">
        <f t="shared" si="7"/>
        <v>116461</v>
      </c>
      <c r="G24" s="13">
        <f t="shared" si="7"/>
        <v>159520</v>
      </c>
      <c r="H24" s="13">
        <f t="shared" si="7"/>
        <v>76618</v>
      </c>
      <c r="I24" s="13">
        <f t="shared" si="7"/>
        <v>25577</v>
      </c>
      <c r="J24" s="13">
        <f t="shared" si="7"/>
        <v>65711</v>
      </c>
      <c r="K24" s="11">
        <f t="shared" si="4"/>
        <v>933173</v>
      </c>
    </row>
    <row r="25" spans="1:12" ht="17.25" customHeight="1">
      <c r="A25" s="12" t="s">
        <v>130</v>
      </c>
      <c r="B25" s="13">
        <v>65129</v>
      </c>
      <c r="C25" s="13">
        <v>97601</v>
      </c>
      <c r="D25" s="13">
        <v>108760</v>
      </c>
      <c r="E25" s="13">
        <v>66470</v>
      </c>
      <c r="F25" s="13">
        <v>77947</v>
      </c>
      <c r="G25" s="13">
        <v>103548</v>
      </c>
      <c r="H25" s="13">
        <v>51294</v>
      </c>
      <c r="I25" s="13">
        <v>19826</v>
      </c>
      <c r="J25" s="13">
        <v>45725</v>
      </c>
      <c r="K25" s="11">
        <f t="shared" si="4"/>
        <v>636300</v>
      </c>
      <c r="L25" s="52"/>
    </row>
    <row r="26" spans="1:12" ht="17.25" customHeight="1">
      <c r="A26" s="12" t="s">
        <v>131</v>
      </c>
      <c r="B26" s="13">
        <v>36859</v>
      </c>
      <c r="C26" s="13">
        <v>42764</v>
      </c>
      <c r="D26" s="13">
        <v>43894</v>
      </c>
      <c r="E26" s="13">
        <v>27809</v>
      </c>
      <c r="F26" s="13">
        <v>38514</v>
      </c>
      <c r="G26" s="13">
        <v>55972</v>
      </c>
      <c r="H26" s="13">
        <v>25324</v>
      </c>
      <c r="I26" s="13">
        <v>5751</v>
      </c>
      <c r="J26" s="13">
        <v>19986</v>
      </c>
      <c r="K26" s="11">
        <f t="shared" si="4"/>
        <v>296873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5653</v>
      </c>
      <c r="I27" s="11">
        <v>0</v>
      </c>
      <c r="J27" s="11">
        <v>0</v>
      </c>
      <c r="K27" s="11">
        <f t="shared" si="4"/>
        <v>5653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15261.12</v>
      </c>
      <c r="I35" s="19">
        <v>0</v>
      </c>
      <c r="J35" s="19">
        <v>0</v>
      </c>
      <c r="K35" s="23">
        <f>SUM(B35:J35)</f>
        <v>15261.12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1520435.99</v>
      </c>
      <c r="C47" s="22">
        <f aca="true" t="shared" si="12" ref="C47:H47">+C48+C57</f>
        <v>2172482.1300000004</v>
      </c>
      <c r="D47" s="22">
        <f t="shared" si="12"/>
        <v>2552600.3899999997</v>
      </c>
      <c r="E47" s="22">
        <f t="shared" si="12"/>
        <v>1484250.56</v>
      </c>
      <c r="F47" s="22">
        <f t="shared" si="12"/>
        <v>1944161.6</v>
      </c>
      <c r="G47" s="22">
        <f t="shared" si="12"/>
        <v>2788217.31</v>
      </c>
      <c r="H47" s="22">
        <f t="shared" si="12"/>
        <v>1455227.4200000002</v>
      </c>
      <c r="I47" s="22">
        <f>+I48+I57</f>
        <v>560769.97</v>
      </c>
      <c r="J47" s="22">
        <f>+J48+J57</f>
        <v>882273.67</v>
      </c>
      <c r="K47" s="22">
        <f>SUM(B47:J47)</f>
        <v>15360419.040000001</v>
      </c>
    </row>
    <row r="48" spans="1:11" ht="17.25" customHeight="1">
      <c r="A48" s="16" t="s">
        <v>113</v>
      </c>
      <c r="B48" s="23">
        <f>SUM(B49:B56)</f>
        <v>1502420.66</v>
      </c>
      <c r="C48" s="23">
        <f aca="true" t="shared" si="13" ref="C48:J48">SUM(C49:C56)</f>
        <v>2149590.7100000004</v>
      </c>
      <c r="D48" s="23">
        <f t="shared" si="13"/>
        <v>2527924.8699999996</v>
      </c>
      <c r="E48" s="23">
        <f t="shared" si="13"/>
        <v>1462586.45</v>
      </c>
      <c r="F48" s="23">
        <f t="shared" si="13"/>
        <v>1921521.3</v>
      </c>
      <c r="G48" s="23">
        <f t="shared" si="13"/>
        <v>2759249.02</v>
      </c>
      <c r="H48" s="23">
        <f t="shared" si="13"/>
        <v>1435955.4900000002</v>
      </c>
      <c r="I48" s="23">
        <f t="shared" si="13"/>
        <v>560769.97</v>
      </c>
      <c r="J48" s="23">
        <f t="shared" si="13"/>
        <v>868843.12</v>
      </c>
      <c r="K48" s="23">
        <f aca="true" t="shared" si="14" ref="K48:K57">SUM(B48:J48)</f>
        <v>15188861.59</v>
      </c>
    </row>
    <row r="49" spans="1:11" ht="17.25" customHeight="1">
      <c r="A49" s="34" t="s">
        <v>44</v>
      </c>
      <c r="B49" s="23">
        <f aca="true" t="shared" si="15" ref="B49:H49">ROUND(B30*B7,2)</f>
        <v>1500972.6</v>
      </c>
      <c r="C49" s="23">
        <f t="shared" si="15"/>
        <v>2142439.5</v>
      </c>
      <c r="D49" s="23">
        <f t="shared" si="15"/>
        <v>2525146.88</v>
      </c>
      <c r="E49" s="23">
        <f t="shared" si="15"/>
        <v>1461390.09</v>
      </c>
      <c r="F49" s="23">
        <f t="shared" si="15"/>
        <v>1919361.99</v>
      </c>
      <c r="G49" s="23">
        <f t="shared" si="15"/>
        <v>2756143.61</v>
      </c>
      <c r="H49" s="23">
        <f t="shared" si="15"/>
        <v>1419270</v>
      </c>
      <c r="I49" s="23">
        <f>ROUND(I30*I7,2)</f>
        <v>559704.25</v>
      </c>
      <c r="J49" s="23">
        <f>ROUND(J30*J7,2)</f>
        <v>866626.08</v>
      </c>
      <c r="K49" s="23">
        <f t="shared" si="14"/>
        <v>15151055</v>
      </c>
    </row>
    <row r="50" spans="1:11" ht="17.25" customHeight="1">
      <c r="A50" s="34" t="s">
        <v>45</v>
      </c>
      <c r="B50" s="19">
        <v>0</v>
      </c>
      <c r="C50" s="23">
        <f>ROUND(C31*C7,2)</f>
        <v>4762.18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4762.18</v>
      </c>
    </row>
    <row r="51" spans="1:11" ht="17.25" customHeight="1">
      <c r="A51" s="67" t="s">
        <v>106</v>
      </c>
      <c r="B51" s="68">
        <f aca="true" t="shared" si="16" ref="B51:H51">ROUND(B32*B7,2)</f>
        <v>-2643.62</v>
      </c>
      <c r="C51" s="68">
        <f t="shared" si="16"/>
        <v>-3384.69</v>
      </c>
      <c r="D51" s="68">
        <f t="shared" si="16"/>
        <v>-3607.77</v>
      </c>
      <c r="E51" s="68">
        <f t="shared" si="16"/>
        <v>-2249.04</v>
      </c>
      <c r="F51" s="68">
        <f t="shared" si="16"/>
        <v>-3122.21</v>
      </c>
      <c r="G51" s="68">
        <f t="shared" si="16"/>
        <v>-4324.67</v>
      </c>
      <c r="H51" s="68">
        <f t="shared" si="16"/>
        <v>-2290.67</v>
      </c>
      <c r="I51" s="19">
        <v>0</v>
      </c>
      <c r="J51" s="19">
        <v>0</v>
      </c>
      <c r="K51" s="68">
        <f>SUM(B51:J51)</f>
        <v>-21622.67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15261.12</v>
      </c>
      <c r="I53" s="31">
        <f>+I35</f>
        <v>0</v>
      </c>
      <c r="J53" s="31">
        <f>+J35</f>
        <v>0</v>
      </c>
      <c r="K53" s="23">
        <f t="shared" si="14"/>
        <v>15261.12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-209891.68</v>
      </c>
      <c r="C61" s="35">
        <f t="shared" si="17"/>
        <v>-194609.16999999998</v>
      </c>
      <c r="D61" s="35">
        <f t="shared" si="17"/>
        <v>-77324.88999999998</v>
      </c>
      <c r="E61" s="35">
        <f t="shared" si="17"/>
        <v>-243945.68000000002</v>
      </c>
      <c r="F61" s="35">
        <f t="shared" si="17"/>
        <v>-72988.51999999996</v>
      </c>
      <c r="G61" s="35">
        <f t="shared" si="17"/>
        <v>-188533.99</v>
      </c>
      <c r="H61" s="35">
        <f t="shared" si="17"/>
        <v>-162202.83</v>
      </c>
      <c r="I61" s="35">
        <f t="shared" si="17"/>
        <v>-88492.35</v>
      </c>
      <c r="J61" s="35">
        <f t="shared" si="17"/>
        <v>-62260.079999999994</v>
      </c>
      <c r="K61" s="35">
        <f>SUM(B61:J61)</f>
        <v>-1300249.1900000002</v>
      </c>
    </row>
    <row r="62" spans="1:11" ht="18.75" customHeight="1">
      <c r="A62" s="16" t="s">
        <v>75</v>
      </c>
      <c r="B62" s="35">
        <f aca="true" t="shared" si="18" ref="B62:J62">B63+B64+B65+B66+B67+B68</f>
        <v>-195602.75</v>
      </c>
      <c r="C62" s="35">
        <f t="shared" si="18"/>
        <v>-180221.94999999998</v>
      </c>
      <c r="D62" s="35">
        <f t="shared" si="18"/>
        <v>-174705.19</v>
      </c>
      <c r="E62" s="35">
        <f t="shared" si="18"/>
        <v>-244568.82</v>
      </c>
      <c r="F62" s="35">
        <f t="shared" si="18"/>
        <v>-215970.20999999996</v>
      </c>
      <c r="G62" s="35">
        <f t="shared" si="18"/>
        <v>-239636.13</v>
      </c>
      <c r="H62" s="35">
        <f t="shared" si="18"/>
        <v>-158509.4</v>
      </c>
      <c r="I62" s="35">
        <f t="shared" si="18"/>
        <v>-28766</v>
      </c>
      <c r="J62" s="35">
        <f t="shared" si="18"/>
        <v>-54442.6</v>
      </c>
      <c r="K62" s="35">
        <f aca="true" t="shared" si="19" ref="K62:K91">SUM(B62:J62)</f>
        <v>-1492423.0499999998</v>
      </c>
    </row>
    <row r="63" spans="1:11" ht="18.75" customHeight="1">
      <c r="A63" s="12" t="s">
        <v>76</v>
      </c>
      <c r="B63" s="35">
        <f>-ROUND(B9*$D$3,2)</f>
        <v>-130784.6</v>
      </c>
      <c r="C63" s="35">
        <f aca="true" t="shared" si="20" ref="C63:J63">-ROUND(C9*$D$3,2)</f>
        <v>-176130</v>
      </c>
      <c r="D63" s="35">
        <f t="shared" si="20"/>
        <v>-150715.6</v>
      </c>
      <c r="E63" s="35">
        <f t="shared" si="20"/>
        <v>-120866.6</v>
      </c>
      <c r="F63" s="35">
        <f t="shared" si="20"/>
        <v>-137210.4</v>
      </c>
      <c r="G63" s="35">
        <f t="shared" si="20"/>
        <v>-173755</v>
      </c>
      <c r="H63" s="35">
        <f t="shared" si="20"/>
        <v>-158509.4</v>
      </c>
      <c r="I63" s="35">
        <f t="shared" si="20"/>
        <v>-28766</v>
      </c>
      <c r="J63" s="35">
        <f t="shared" si="20"/>
        <v>-54442.6</v>
      </c>
      <c r="K63" s="35">
        <f t="shared" si="19"/>
        <v>-1131180.2000000002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-1094.4</v>
      </c>
      <c r="C65" s="35">
        <v>-410.4</v>
      </c>
      <c r="D65" s="35">
        <v>-433.2</v>
      </c>
      <c r="E65" s="35">
        <v>-1227.4</v>
      </c>
      <c r="F65" s="35">
        <v>-478.8</v>
      </c>
      <c r="G65" s="35">
        <v>-383.8</v>
      </c>
      <c r="H65" s="19">
        <v>0</v>
      </c>
      <c r="I65" s="19">
        <v>0</v>
      </c>
      <c r="J65" s="19">
        <v>0</v>
      </c>
      <c r="K65" s="35">
        <f t="shared" si="19"/>
        <v>-4028.000000000001</v>
      </c>
    </row>
    <row r="66" spans="1:11" ht="18.75" customHeight="1">
      <c r="A66" s="12" t="s">
        <v>107</v>
      </c>
      <c r="B66" s="35">
        <v>-1143.8</v>
      </c>
      <c r="C66" s="35">
        <v>-399</v>
      </c>
      <c r="D66" s="35">
        <v>-372.4</v>
      </c>
      <c r="E66" s="35">
        <v>-478.8</v>
      </c>
      <c r="F66" s="19">
        <v>0</v>
      </c>
      <c r="G66" s="35">
        <v>-159.6</v>
      </c>
      <c r="H66" s="19">
        <v>0</v>
      </c>
      <c r="I66" s="19">
        <v>0</v>
      </c>
      <c r="J66" s="19">
        <v>0</v>
      </c>
      <c r="K66" s="35">
        <f t="shared" si="19"/>
        <v>-2553.6</v>
      </c>
    </row>
    <row r="67" spans="1:11" ht="18.75" customHeight="1">
      <c r="A67" s="12" t="s">
        <v>53</v>
      </c>
      <c r="B67" s="35">
        <v>-62579.95</v>
      </c>
      <c r="C67" s="35">
        <v>-3282.55</v>
      </c>
      <c r="D67" s="35">
        <v>-23183.99</v>
      </c>
      <c r="E67" s="35">
        <v>-121951.02</v>
      </c>
      <c r="F67" s="35">
        <v>-78281.01</v>
      </c>
      <c r="G67" s="35">
        <v>-65337.73</v>
      </c>
      <c r="H67" s="19">
        <v>0</v>
      </c>
      <c r="I67" s="19">
        <v>0</v>
      </c>
      <c r="J67" s="19">
        <v>0</v>
      </c>
      <c r="K67" s="35">
        <f t="shared" si="19"/>
        <v>-354616.25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-62227.44</v>
      </c>
      <c r="J69" s="68">
        <f t="shared" si="21"/>
        <v>-10208.88</v>
      </c>
      <c r="K69" s="68">
        <f t="shared" si="19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-13.93</v>
      </c>
      <c r="C101" s="48">
        <v>6433.99</v>
      </c>
      <c r="D101" s="48">
        <v>118049.91</v>
      </c>
      <c r="E101" s="48">
        <v>14360.83</v>
      </c>
      <c r="F101" s="48">
        <v>162240.78</v>
      </c>
      <c r="G101" s="48">
        <v>79881.82</v>
      </c>
      <c r="H101" s="48">
        <v>10392.79</v>
      </c>
      <c r="I101" s="48">
        <v>2501.09</v>
      </c>
      <c r="J101" s="48">
        <v>2391.4</v>
      </c>
      <c r="K101" s="48">
        <f>SUM(B101:J101)</f>
        <v>396238.68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1310544.31</v>
      </c>
      <c r="C104" s="24">
        <f t="shared" si="22"/>
        <v>1977872.9600000004</v>
      </c>
      <c r="D104" s="24">
        <f t="shared" si="22"/>
        <v>2475275.5</v>
      </c>
      <c r="E104" s="24">
        <f t="shared" si="22"/>
        <v>1240304.8800000001</v>
      </c>
      <c r="F104" s="24">
        <f t="shared" si="22"/>
        <v>1871173.08</v>
      </c>
      <c r="G104" s="24">
        <f t="shared" si="22"/>
        <v>2599683.32</v>
      </c>
      <c r="H104" s="24">
        <f t="shared" si="22"/>
        <v>1293024.5900000003</v>
      </c>
      <c r="I104" s="24">
        <f>+I105+I106</f>
        <v>472277.62</v>
      </c>
      <c r="J104" s="24">
        <f>+J105+J106</f>
        <v>820013.5900000001</v>
      </c>
      <c r="K104" s="48">
        <f>SUM(B104:J104)</f>
        <v>14060169.85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1292528.98</v>
      </c>
      <c r="C105" s="24">
        <f t="shared" si="23"/>
        <v>1954981.5400000005</v>
      </c>
      <c r="D105" s="24">
        <f t="shared" si="23"/>
        <v>2450599.98</v>
      </c>
      <c r="E105" s="24">
        <f t="shared" si="23"/>
        <v>1218640.77</v>
      </c>
      <c r="F105" s="24">
        <f t="shared" si="23"/>
        <v>1848532.78</v>
      </c>
      <c r="G105" s="24">
        <f t="shared" si="23"/>
        <v>2570715.03</v>
      </c>
      <c r="H105" s="24">
        <f t="shared" si="23"/>
        <v>1273752.6600000004</v>
      </c>
      <c r="I105" s="24">
        <f t="shared" si="23"/>
        <v>472277.62</v>
      </c>
      <c r="J105" s="24">
        <f t="shared" si="23"/>
        <v>806583.04</v>
      </c>
      <c r="K105" s="48">
        <f>SUM(B105:J105)</f>
        <v>13888612.399999999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14060169.839999998</v>
      </c>
      <c r="L112" s="54"/>
    </row>
    <row r="113" spans="1:11" ht="18.75" customHeight="1">
      <c r="A113" s="26" t="s">
        <v>71</v>
      </c>
      <c r="B113" s="27">
        <v>169519.58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169519.58</v>
      </c>
    </row>
    <row r="114" spans="1:11" ht="18.75" customHeight="1">
      <c r="A114" s="26" t="s">
        <v>72</v>
      </c>
      <c r="B114" s="27">
        <v>1141024.73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1141024.73</v>
      </c>
    </row>
    <row r="115" spans="1:11" ht="18.75" customHeight="1">
      <c r="A115" s="26" t="s">
        <v>73</v>
      </c>
      <c r="B115" s="40">
        <v>0</v>
      </c>
      <c r="C115" s="27">
        <f>+C104</f>
        <v>1977872.9600000004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1977872.9600000004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2475275.5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2475275.5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1240304.8800000001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1240304.8800000001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353799.98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353799.98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671686.72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671686.72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93655.49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93655.49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752030.88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752030.88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818872.26</v>
      </c>
      <c r="H122" s="40">
        <v>0</v>
      </c>
      <c r="I122" s="40">
        <v>0</v>
      </c>
      <c r="J122" s="40">
        <v>0</v>
      </c>
      <c r="K122" s="41">
        <f t="shared" si="25"/>
        <v>818872.26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60356.29</v>
      </c>
      <c r="H123" s="40">
        <v>0</v>
      </c>
      <c r="I123" s="40">
        <v>0</v>
      </c>
      <c r="J123" s="40">
        <v>0</v>
      </c>
      <c r="K123" s="41">
        <f t="shared" si="25"/>
        <v>60356.29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377983.58</v>
      </c>
      <c r="H124" s="40">
        <v>0</v>
      </c>
      <c r="I124" s="40">
        <v>0</v>
      </c>
      <c r="J124" s="40">
        <v>0</v>
      </c>
      <c r="K124" s="41">
        <f t="shared" si="25"/>
        <v>377983.58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371371.26</v>
      </c>
      <c r="H125" s="40">
        <v>0</v>
      </c>
      <c r="I125" s="40">
        <v>0</v>
      </c>
      <c r="J125" s="40">
        <v>0</v>
      </c>
      <c r="K125" s="41">
        <f t="shared" si="25"/>
        <v>371371.26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971099.92</v>
      </c>
      <c r="H126" s="40">
        <v>0</v>
      </c>
      <c r="I126" s="40">
        <v>0</v>
      </c>
      <c r="J126" s="40">
        <v>0</v>
      </c>
      <c r="K126" s="41">
        <f t="shared" si="25"/>
        <v>971099.92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486329.42</v>
      </c>
      <c r="I127" s="40">
        <v>0</v>
      </c>
      <c r="J127" s="40">
        <v>0</v>
      </c>
      <c r="K127" s="41">
        <f t="shared" si="25"/>
        <v>486329.42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806695.18</v>
      </c>
      <c r="I128" s="40">
        <v>0</v>
      </c>
      <c r="J128" s="40">
        <v>0</v>
      </c>
      <c r="K128" s="41">
        <f t="shared" si="25"/>
        <v>806695.18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472277.62</v>
      </c>
      <c r="J129" s="40">
        <v>0</v>
      </c>
      <c r="K129" s="41">
        <f t="shared" si="25"/>
        <v>472277.62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820013.59</v>
      </c>
      <c r="K130" s="44">
        <f t="shared" si="25"/>
        <v>820013.59</v>
      </c>
    </row>
    <row r="131" spans="1:11" ht="24.75" customHeight="1">
      <c r="A131" s="84" t="s">
        <v>134</v>
      </c>
      <c r="B131" s="84"/>
      <c r="C131" s="84"/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C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2016-07-27T18:37:38Z</dcterms:modified>
  <cp:category/>
  <cp:version/>
  <cp:contentType/>
  <cp:contentStatus/>
</cp:coreProperties>
</file>