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<sst xmlns="http://schemas.openxmlformats.org/spreadsheetml/2006/main" count="135" uniqueCount="135">
  <si>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</si>
  <si>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</si>
  <si>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</si>
  <si>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</si>
  <si>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</si>
  <si>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</si>
  <si>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</si>
  <si>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</si>
  <si>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</si>
  <si>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</si>
  <si>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</si>
  <si>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</si>
  <si>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</si>
  <si>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</si>
  <si>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</si>
  <si>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</si>
  <si>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</si>
  <si>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</si>
  <si>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</si>
  <si>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</si>
  <si>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</si>
  <si>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</si>
  <si>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</si>
  <si>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</si>
  <si>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</si>
  <si>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</si>
  <si>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</si>
  <si>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</si>
  <si>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</si>
  <si>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</si>
  <si>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</si>
  <si>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</si>
  <si>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</si>
  <si>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</si>
  <si>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</si>
  <si>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</si>
  <si>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</si>
  <si>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</si>
  <si>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</si>
  <si>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</si>
  <si>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</si>
  <si>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</si>
  <si>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</si>
  <si>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</si>
  <si>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</si>
  <si>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</si>
  <si>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</si>
  <si>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</si>
  <si>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</si>
  <si>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</si>
  <si>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</si>
  <si>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</si>
  <si>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</si>
  <si>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</si>
  <si>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</si>
  <si>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</si>
  <si>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</si>
  <si>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</si>
  <si>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</si>
  <si>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</si>
  <si>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</si>
  <si>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</si>
  <si>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</si>
  <si>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</si>
  <si>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</si>
  <si>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</si>
  <si>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</si>
  <si>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</si>
  <si>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</si>
  <si>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</si>
  <si>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</si>
  <si>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</si>
  <si>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</si>
  <si>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</si>
  <si>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</si>
  <si>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</si>
  <si>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</si>
  <si>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</si>
  <si>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</si>
  <si>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</si>
  <si>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</si>
  <si>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</si>
  <si>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</si>
  <si>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</si>
  <si>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</si>
  <si>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</si>
  <si>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</si>
  <si>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</si>
  <si>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</si>
  <si>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</si>
  <si>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</si>
  <si>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</si>
  <si>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</si>
  <si>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</si>
  <si>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</si>
  <si>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</si>
  <si>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</si>
  <si>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</si>
  <si>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</si>
  <si>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</si>
  <si>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</si>
  <si>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</si>
  <si>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</si>
  <si>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</si>
  <si>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</si>
  <si>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</si>
  <si>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</si>
  <si>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</si>
  <si>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</si>
  <si>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</si>
  <si>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</si>
  <si>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</si>
  <si>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</si>
  <si>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</si>
  <si>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</si>
  <si>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</si>
  <si>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</si>
  <si>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</si>
  <si>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</si>
  <si>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</si>
  <si>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</si>
  <si>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</si>
  <si>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</si>
  <si>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</si>
  <si>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</si>
  <si>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</si>
  <si>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</si>
  <si>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</si>
  <si>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</si>
  <si>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</si>
  <si>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</si>
  <si>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</si>
  <si>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19/07/16 - VENCIMENTO 27/07/16</t>
  </si>
  <si>
    <t>6.3. Revisão de Remuneração pelo Transporte Coletivo ¹</t>
  </si>
  <si>
    <t>¹ - Reajuste das tarifas referente ao período de operação de 06/07/16 a 12/07/16.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</si>
</sst>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534702</v>
      </c>
      <c r="C7" s="9">
        <f t="shared" si="0"/>
        <v>678504</v>
      </c>
      <c r="D7" s="9">
        <f t="shared" si="0"/>
        <v>702975</v>
      </c>
      <c r="E7" s="9">
        <f t="shared" si="0"/>
        <v>482243</v>
      </c>
      <c r="F7" s="9">
        <f t="shared" si="0"/>
        <v>651635</v>
      </c>
      <c r="G7" s="9">
        <f t="shared" si="0"/>
        <v>1090488</v>
      </c>
      <c r="H7" s="9">
        <f t="shared" si="0"/>
        <v>488574</v>
      </c>
      <c r="I7" s="9">
        <f t="shared" si="0"/>
        <v>108862</v>
      </c>
      <c r="J7" s="9">
        <f t="shared" si="0"/>
        <v>279617</v>
      </c>
      <c r="K7" s="9">
        <f t="shared" si="0"/>
        <v>5017600</v>
      </c>
      <c r="L7" s="52"/>
    </row>
    <row r="8" spans="1:11" ht="17.25" customHeight="1">
      <c r="A8" s="10" t="s">
        <v>99</v>
      </c>
      <c r="B8" s="11">
        <f>B9+B12+B16</f>
        <v>278306</v>
      </c>
      <c r="C8" s="11">
        <f aca="true" t="shared" si="1" ref="C8:J8">C9+C12+C16</f>
        <v>362850</v>
      </c>
      <c r="D8" s="11">
        <f t="shared" si="1"/>
        <v>353507</v>
      </c>
      <c r="E8" s="11">
        <f t="shared" si="1"/>
        <v>259281</v>
      </c>
      <c r="F8" s="11">
        <f t="shared" si="1"/>
        <v>335462</v>
      </c>
      <c r="G8" s="11">
        <f t="shared" si="1"/>
        <v>559254</v>
      </c>
      <c r="H8" s="11">
        <f t="shared" si="1"/>
        <v>276417</v>
      </c>
      <c r="I8" s="11">
        <f t="shared" si="1"/>
        <v>52419</v>
      </c>
      <c r="J8" s="11">
        <f t="shared" si="1"/>
        <v>140784</v>
      </c>
      <c r="K8" s="11">
        <f>SUM(B8:J8)</f>
        <v>2618280</v>
      </c>
    </row>
    <row r="9" spans="1:11" ht="17.25" customHeight="1">
      <c r="A9" s="15" t="s">
        <v>17</v>
      </c>
      <c r="B9" s="13">
        <f>+B10+B11</f>
        <v>32728</v>
      </c>
      <c r="C9" s="13">
        <f aca="true" t="shared" si="2" ref="C9:J9">+C10+C11</f>
        <v>44792</v>
      </c>
      <c r="D9" s="13">
        <f t="shared" si="2"/>
        <v>37009</v>
      </c>
      <c r="E9" s="13">
        <f t="shared" si="2"/>
        <v>30385</v>
      </c>
      <c r="F9" s="13">
        <f t="shared" si="2"/>
        <v>34742</v>
      </c>
      <c r="G9" s="13">
        <f t="shared" si="2"/>
        <v>44470</v>
      </c>
      <c r="H9" s="13">
        <f t="shared" si="2"/>
        <v>41011</v>
      </c>
      <c r="I9" s="13">
        <f t="shared" si="2"/>
        <v>7303</v>
      </c>
      <c r="J9" s="13">
        <f t="shared" si="2"/>
        <v>13618</v>
      </c>
      <c r="K9" s="11">
        <f>SUM(B9:J9)</f>
        <v>286058</v>
      </c>
    </row>
    <row r="10" spans="1:11" ht="17.25" customHeight="1">
      <c r="A10" s="29" t="s">
        <v>18</v>
      </c>
      <c r="B10" s="13">
        <v>32728</v>
      </c>
      <c r="C10" s="13">
        <v>44792</v>
      </c>
      <c r="D10" s="13">
        <v>37009</v>
      </c>
      <c r="E10" s="13">
        <v>30385</v>
      </c>
      <c r="F10" s="13">
        <v>34742</v>
      </c>
      <c r="G10" s="13">
        <v>44470</v>
      </c>
      <c r="H10" s="13">
        <v>41011</v>
      </c>
      <c r="I10" s="13">
        <v>7303</v>
      </c>
      <c r="J10" s="13">
        <v>13618</v>
      </c>
      <c r="K10" s="11">
        <f>SUM(B10:J10)</f>
        <v>286058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214862</v>
      </c>
      <c r="C12" s="17">
        <f t="shared" si="3"/>
        <v>280729</v>
      </c>
      <c r="D12" s="17">
        <f t="shared" si="3"/>
        <v>277821</v>
      </c>
      <c r="E12" s="17">
        <f t="shared" si="3"/>
        <v>201297</v>
      </c>
      <c r="F12" s="17">
        <f t="shared" si="3"/>
        <v>259936</v>
      </c>
      <c r="G12" s="17">
        <f t="shared" si="3"/>
        <v>443199</v>
      </c>
      <c r="H12" s="17">
        <f t="shared" si="3"/>
        <v>208632</v>
      </c>
      <c r="I12" s="17">
        <f t="shared" si="3"/>
        <v>39016</v>
      </c>
      <c r="J12" s="17">
        <f t="shared" si="3"/>
        <v>111349</v>
      </c>
      <c r="K12" s="11">
        <f aca="true" t="shared" si="4" ref="K12:K27">SUM(B12:J12)</f>
        <v>2036841</v>
      </c>
    </row>
    <row r="13" spans="1:13" ht="17.25" customHeight="1">
      <c r="A13" s="14" t="s">
        <v>20</v>
      </c>
      <c r="B13" s="13">
        <v>104509</v>
      </c>
      <c r="C13" s="13">
        <v>146300</v>
      </c>
      <c r="D13" s="13">
        <v>148772</v>
      </c>
      <c r="E13" s="13">
        <v>104899</v>
      </c>
      <c r="F13" s="13">
        <v>133023</v>
      </c>
      <c r="G13" s="13">
        <v>214063</v>
      </c>
      <c r="H13" s="13">
        <v>100824</v>
      </c>
      <c r="I13" s="13">
        <v>22644</v>
      </c>
      <c r="J13" s="13">
        <v>58792</v>
      </c>
      <c r="K13" s="11">
        <f t="shared" si="4"/>
        <v>1033826</v>
      </c>
      <c r="L13" s="52"/>
      <c r="M13" s="53"/>
    </row>
    <row r="14" spans="1:12" ht="17.25" customHeight="1">
      <c r="A14" s="14" t="s">
        <v>21</v>
      </c>
      <c r="B14" s="13">
        <v>105806</v>
      </c>
      <c r="C14" s="13">
        <v>127967</v>
      </c>
      <c r="D14" s="13">
        <v>124367</v>
      </c>
      <c r="E14" s="13">
        <v>92030</v>
      </c>
      <c r="F14" s="13">
        <v>122391</v>
      </c>
      <c r="G14" s="13">
        <v>221918</v>
      </c>
      <c r="H14" s="13">
        <v>101521</v>
      </c>
      <c r="I14" s="13">
        <v>15353</v>
      </c>
      <c r="J14" s="13">
        <v>51032</v>
      </c>
      <c r="K14" s="11">
        <f t="shared" si="4"/>
        <v>962385</v>
      </c>
      <c r="L14" s="52"/>
    </row>
    <row r="15" spans="1:11" ht="17.25" customHeight="1">
      <c r="A15" s="14" t="s">
        <v>22</v>
      </c>
      <c r="B15" s="13">
        <v>4547</v>
      </c>
      <c r="C15" s="13">
        <v>6462</v>
      </c>
      <c r="D15" s="13">
        <v>4682</v>
      </c>
      <c r="E15" s="13">
        <v>4368</v>
      </c>
      <c r="F15" s="13">
        <v>4522</v>
      </c>
      <c r="G15" s="13">
        <v>7218</v>
      </c>
      <c r="H15" s="13">
        <v>6287</v>
      </c>
      <c r="I15" s="13">
        <v>1019</v>
      </c>
      <c r="J15" s="13">
        <v>1525</v>
      </c>
      <c r="K15" s="11">
        <f t="shared" si="4"/>
        <v>40630</v>
      </c>
    </row>
    <row r="16" spans="1:11" ht="17.25" customHeight="1">
      <c r="A16" s="15" t="s">
        <v>95</v>
      </c>
      <c r="B16" s="13">
        <f>B17+B18+B19</f>
        <v>30716</v>
      </c>
      <c r="C16" s="13">
        <f aca="true" t="shared" si="5" ref="C16:J16">C17+C18+C19</f>
        <v>37329</v>
      </c>
      <c r="D16" s="13">
        <f t="shared" si="5"/>
        <v>38677</v>
      </c>
      <c r="E16" s="13">
        <f t="shared" si="5"/>
        <v>27599</v>
      </c>
      <c r="F16" s="13">
        <f t="shared" si="5"/>
        <v>40784</v>
      </c>
      <c r="G16" s="13">
        <f t="shared" si="5"/>
        <v>71585</v>
      </c>
      <c r="H16" s="13">
        <f t="shared" si="5"/>
        <v>26774</v>
      </c>
      <c r="I16" s="13">
        <f t="shared" si="5"/>
        <v>6100</v>
      </c>
      <c r="J16" s="13">
        <f t="shared" si="5"/>
        <v>15817</v>
      </c>
      <c r="K16" s="11">
        <f t="shared" si="4"/>
        <v>295381</v>
      </c>
    </row>
    <row r="17" spans="1:11" ht="17.25" customHeight="1">
      <c r="A17" s="14" t="s">
        <v>96</v>
      </c>
      <c r="B17" s="13">
        <v>19738</v>
      </c>
      <c r="C17" s="13">
        <v>26231</v>
      </c>
      <c r="D17" s="13">
        <v>24911</v>
      </c>
      <c r="E17" s="13">
        <v>18233</v>
      </c>
      <c r="F17" s="13">
        <v>26582</v>
      </c>
      <c r="G17" s="13">
        <v>44559</v>
      </c>
      <c r="H17" s="13">
        <v>18690</v>
      </c>
      <c r="I17" s="13">
        <v>4274</v>
      </c>
      <c r="J17" s="13">
        <v>10048</v>
      </c>
      <c r="K17" s="11">
        <f t="shared" si="4"/>
        <v>193266</v>
      </c>
    </row>
    <row r="18" spans="1:11" ht="17.25" customHeight="1">
      <c r="A18" s="14" t="s">
        <v>97</v>
      </c>
      <c r="B18" s="13">
        <v>10347</v>
      </c>
      <c r="C18" s="13">
        <v>10355</v>
      </c>
      <c r="D18" s="13">
        <v>13241</v>
      </c>
      <c r="E18" s="13">
        <v>8815</v>
      </c>
      <c r="F18" s="13">
        <v>13584</v>
      </c>
      <c r="G18" s="13">
        <v>26061</v>
      </c>
      <c r="H18" s="13">
        <v>7424</v>
      </c>
      <c r="I18" s="13">
        <v>1705</v>
      </c>
      <c r="J18" s="13">
        <v>5553</v>
      </c>
      <c r="K18" s="11">
        <f t="shared" si="4"/>
        <v>97085</v>
      </c>
    </row>
    <row r="19" spans="1:11" ht="17.25" customHeight="1">
      <c r="A19" s="14" t="s">
        <v>98</v>
      </c>
      <c r="B19" s="13">
        <v>631</v>
      </c>
      <c r="C19" s="13">
        <v>743</v>
      </c>
      <c r="D19" s="13">
        <v>525</v>
      </c>
      <c r="E19" s="13">
        <v>551</v>
      </c>
      <c r="F19" s="13">
        <v>618</v>
      </c>
      <c r="G19" s="13">
        <v>965</v>
      </c>
      <c r="H19" s="13">
        <v>660</v>
      </c>
      <c r="I19" s="13">
        <v>121</v>
      </c>
      <c r="J19" s="13">
        <v>216</v>
      </c>
      <c r="K19" s="11">
        <f t="shared" si="4"/>
        <v>5030</v>
      </c>
    </row>
    <row r="20" spans="1:11" ht="17.25" customHeight="1">
      <c r="A20" s="16" t="s">
        <v>23</v>
      </c>
      <c r="B20" s="11">
        <f>+B21+B22+B23</f>
        <v>157464</v>
      </c>
      <c r="C20" s="11">
        <f aca="true" t="shared" si="6" ref="C20:J20">+C21+C22+C23</f>
        <v>176465</v>
      </c>
      <c r="D20" s="11">
        <f t="shared" si="6"/>
        <v>201036</v>
      </c>
      <c r="E20" s="11">
        <f t="shared" si="6"/>
        <v>129721</v>
      </c>
      <c r="F20" s="11">
        <f t="shared" si="6"/>
        <v>200958</v>
      </c>
      <c r="G20" s="11">
        <f t="shared" si="6"/>
        <v>372424</v>
      </c>
      <c r="H20" s="11">
        <f t="shared" si="6"/>
        <v>130040</v>
      </c>
      <c r="I20" s="11">
        <f t="shared" si="6"/>
        <v>31470</v>
      </c>
      <c r="J20" s="11">
        <f t="shared" si="6"/>
        <v>75130</v>
      </c>
      <c r="K20" s="11">
        <f t="shared" si="4"/>
        <v>1474708</v>
      </c>
    </row>
    <row r="21" spans="1:12" ht="17.25" customHeight="1">
      <c r="A21" s="12" t="s">
        <v>24</v>
      </c>
      <c r="B21" s="13">
        <v>83590</v>
      </c>
      <c r="C21" s="13">
        <v>103274</v>
      </c>
      <c r="D21" s="13">
        <v>118217</v>
      </c>
      <c r="E21" s="13">
        <v>75584</v>
      </c>
      <c r="F21" s="13">
        <v>113844</v>
      </c>
      <c r="G21" s="13">
        <v>195643</v>
      </c>
      <c r="H21" s="13">
        <v>73441</v>
      </c>
      <c r="I21" s="13">
        <v>19678</v>
      </c>
      <c r="J21" s="13">
        <v>42802</v>
      </c>
      <c r="K21" s="11">
        <f t="shared" si="4"/>
        <v>826073</v>
      </c>
      <c r="L21" s="52"/>
    </row>
    <row r="22" spans="1:12" ht="17.25" customHeight="1">
      <c r="A22" s="12" t="s">
        <v>25</v>
      </c>
      <c r="B22" s="13">
        <v>71544</v>
      </c>
      <c r="C22" s="13">
        <v>70167</v>
      </c>
      <c r="D22" s="13">
        <v>80234</v>
      </c>
      <c r="E22" s="13">
        <v>52312</v>
      </c>
      <c r="F22" s="13">
        <v>84701</v>
      </c>
      <c r="G22" s="13">
        <v>172655</v>
      </c>
      <c r="H22" s="13">
        <v>54086</v>
      </c>
      <c r="I22" s="13">
        <v>11255</v>
      </c>
      <c r="J22" s="13">
        <v>31477</v>
      </c>
      <c r="K22" s="11">
        <f t="shared" si="4"/>
        <v>628431</v>
      </c>
      <c r="L22" s="52"/>
    </row>
    <row r="23" spans="1:11" ht="17.25" customHeight="1">
      <c r="A23" s="12" t="s">
        <v>26</v>
      </c>
      <c r="B23" s="13">
        <v>2330</v>
      </c>
      <c r="C23" s="13">
        <v>3024</v>
      </c>
      <c r="D23" s="13">
        <v>2585</v>
      </c>
      <c r="E23" s="13">
        <v>1825</v>
      </c>
      <c r="F23" s="13">
        <v>2413</v>
      </c>
      <c r="G23" s="13">
        <v>4126</v>
      </c>
      <c r="H23" s="13">
        <v>2513</v>
      </c>
      <c r="I23" s="13">
        <v>537</v>
      </c>
      <c r="J23" s="13">
        <v>851</v>
      </c>
      <c r="K23" s="11">
        <f t="shared" si="4"/>
        <v>20204</v>
      </c>
    </row>
    <row r="24" spans="1:11" ht="17.25" customHeight="1">
      <c r="A24" s="16" t="s">
        <v>27</v>
      </c>
      <c r="B24" s="13">
        <f>+B25+B26</f>
        <v>98932</v>
      </c>
      <c r="C24" s="13">
        <f aca="true" t="shared" si="7" ref="C24:J24">+C25+C26</f>
        <v>139189</v>
      </c>
      <c r="D24" s="13">
        <f t="shared" si="7"/>
        <v>148432</v>
      </c>
      <c r="E24" s="13">
        <f t="shared" si="7"/>
        <v>93241</v>
      </c>
      <c r="F24" s="13">
        <f t="shared" si="7"/>
        <v>115215</v>
      </c>
      <c r="G24" s="13">
        <f t="shared" si="7"/>
        <v>158810</v>
      </c>
      <c r="H24" s="13">
        <f t="shared" si="7"/>
        <v>76280</v>
      </c>
      <c r="I24" s="13">
        <f t="shared" si="7"/>
        <v>24973</v>
      </c>
      <c r="J24" s="13">
        <f t="shared" si="7"/>
        <v>63703</v>
      </c>
      <c r="K24" s="11">
        <f t="shared" si="4"/>
        <v>918775</v>
      </c>
    </row>
    <row r="25" spans="1:12" ht="17.25" customHeight="1">
      <c r="A25" s="12" t="s">
        <v>130</v>
      </c>
      <c r="B25" s="13">
        <v>61835</v>
      </c>
      <c r="C25" s="13">
        <v>95309</v>
      </c>
      <c r="D25" s="13">
        <v>103635</v>
      </c>
      <c r="E25" s="13">
        <v>65078</v>
      </c>
      <c r="F25" s="13">
        <v>76046</v>
      </c>
      <c r="G25" s="13">
        <v>100943</v>
      </c>
      <c r="H25" s="13">
        <v>50528</v>
      </c>
      <c r="I25" s="13">
        <v>19297</v>
      </c>
      <c r="J25" s="13">
        <v>43254</v>
      </c>
      <c r="K25" s="11">
        <f t="shared" si="4"/>
        <v>615925</v>
      </c>
      <c r="L25" s="52"/>
    </row>
    <row r="26" spans="1:12" ht="17.25" customHeight="1">
      <c r="A26" s="12" t="s">
        <v>131</v>
      </c>
      <c r="B26" s="13">
        <v>37097</v>
      </c>
      <c r="C26" s="13">
        <v>43880</v>
      </c>
      <c r="D26" s="13">
        <v>44797</v>
      </c>
      <c r="E26" s="13">
        <v>28163</v>
      </c>
      <c r="F26" s="13">
        <v>39169</v>
      </c>
      <c r="G26" s="13">
        <v>57867</v>
      </c>
      <c r="H26" s="13">
        <v>25752</v>
      </c>
      <c r="I26" s="13">
        <v>5676</v>
      </c>
      <c r="J26" s="13">
        <v>20449</v>
      </c>
      <c r="K26" s="11">
        <f t="shared" si="4"/>
        <v>302850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5837</v>
      </c>
      <c r="I27" s="11">
        <v>0</v>
      </c>
      <c r="J27" s="11">
        <v>0</v>
      </c>
      <c r="K27" s="11">
        <f t="shared" si="4"/>
        <v>5837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2.7205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2.8846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2.7253</v>
      </c>
      <c r="C30" s="32">
        <v>3.1016</v>
      </c>
      <c r="D30" s="32">
        <v>3.4996</v>
      </c>
      <c r="E30" s="32">
        <v>2.9763</v>
      </c>
      <c r="F30" s="32">
        <v>2.8893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14736.71</v>
      </c>
      <c r="I35" s="19">
        <v>0</v>
      </c>
      <c r="J35" s="19">
        <v>0</v>
      </c>
      <c r="K35" s="23">
        <f>SUM(B35:J35)</f>
        <v>14736.71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1476763.8</v>
      </c>
      <c r="C47" s="22">
        <f aca="true" t="shared" si="12" ref="C47:H47">+C48+C57</f>
        <v>2134466.21</v>
      </c>
      <c r="D47" s="22">
        <f t="shared" si="12"/>
        <v>2487677.71</v>
      </c>
      <c r="E47" s="22">
        <f t="shared" si="12"/>
        <v>1458200.4600000002</v>
      </c>
      <c r="F47" s="22">
        <f t="shared" si="12"/>
        <v>1907628.1500000001</v>
      </c>
      <c r="G47" s="22">
        <f t="shared" si="12"/>
        <v>2742553.39</v>
      </c>
      <c r="H47" s="22">
        <f t="shared" si="12"/>
        <v>1427961</v>
      </c>
      <c r="I47" s="22">
        <f>+I48+I57</f>
        <v>550960.34</v>
      </c>
      <c r="J47" s="22">
        <f>+J48+J57</f>
        <v>853855.4700000001</v>
      </c>
      <c r="K47" s="22">
        <f>SUM(B47:J47)</f>
        <v>15040066.530000001</v>
      </c>
    </row>
    <row r="48" spans="1:11" ht="17.25" customHeight="1">
      <c r="A48" s="16" t="s">
        <v>113</v>
      </c>
      <c r="B48" s="23">
        <f>SUM(B49:B56)</f>
        <v>1458748.47</v>
      </c>
      <c r="C48" s="23">
        <f aca="true" t="shared" si="13" ref="C48:J48">SUM(C49:C56)</f>
        <v>2111574.79</v>
      </c>
      <c r="D48" s="23">
        <f t="shared" si="13"/>
        <v>2463002.19</v>
      </c>
      <c r="E48" s="23">
        <f t="shared" si="13"/>
        <v>1436536.35</v>
      </c>
      <c r="F48" s="23">
        <f t="shared" si="13"/>
        <v>1884987.85</v>
      </c>
      <c r="G48" s="23">
        <f t="shared" si="13"/>
        <v>2713585.1</v>
      </c>
      <c r="H48" s="23">
        <f t="shared" si="13"/>
        <v>1408689.07</v>
      </c>
      <c r="I48" s="23">
        <f t="shared" si="13"/>
        <v>550960.34</v>
      </c>
      <c r="J48" s="23">
        <f t="shared" si="13"/>
        <v>840424.92</v>
      </c>
      <c r="K48" s="23">
        <f aca="true" t="shared" si="14" ref="K48:K57">SUM(B48:J48)</f>
        <v>14868509.079999998</v>
      </c>
    </row>
    <row r="49" spans="1:11" ht="17.25" customHeight="1">
      <c r="A49" s="34" t="s">
        <v>44</v>
      </c>
      <c r="B49" s="23">
        <f aca="true" t="shared" si="15" ref="B49:H49">ROUND(B30*B7,2)</f>
        <v>1457223.36</v>
      </c>
      <c r="C49" s="23">
        <f t="shared" si="15"/>
        <v>2104448.01</v>
      </c>
      <c r="D49" s="23">
        <f t="shared" si="15"/>
        <v>2460131.31</v>
      </c>
      <c r="E49" s="23">
        <f t="shared" si="15"/>
        <v>1435299.84</v>
      </c>
      <c r="F49" s="23">
        <f t="shared" si="15"/>
        <v>1882769.01</v>
      </c>
      <c r="G49" s="23">
        <f t="shared" si="15"/>
        <v>2710407.92</v>
      </c>
      <c r="H49" s="23">
        <f t="shared" si="15"/>
        <v>1392484.76</v>
      </c>
      <c r="I49" s="23">
        <f>ROUND(I30*I7,2)</f>
        <v>549894.62</v>
      </c>
      <c r="J49" s="23">
        <f>ROUND(J30*J7,2)</f>
        <v>838207.88</v>
      </c>
      <c r="K49" s="23">
        <f t="shared" si="14"/>
        <v>14830866.709999999</v>
      </c>
    </row>
    <row r="50" spans="1:11" ht="17.25" customHeight="1">
      <c r="A50" s="34" t="s">
        <v>45</v>
      </c>
      <c r="B50" s="19">
        <v>0</v>
      </c>
      <c r="C50" s="23">
        <f>ROUND(C31*C7,2)</f>
        <v>4677.73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4677.73</v>
      </c>
    </row>
    <row r="51" spans="1:11" ht="17.25" customHeight="1">
      <c r="A51" s="67" t="s">
        <v>106</v>
      </c>
      <c r="B51" s="68">
        <f aca="true" t="shared" si="16" ref="B51:H51">ROUND(B32*B7,2)</f>
        <v>-2566.57</v>
      </c>
      <c r="C51" s="68">
        <f t="shared" si="16"/>
        <v>-3324.67</v>
      </c>
      <c r="D51" s="68">
        <f t="shared" si="16"/>
        <v>-3514.88</v>
      </c>
      <c r="E51" s="68">
        <f t="shared" si="16"/>
        <v>-2208.89</v>
      </c>
      <c r="F51" s="68">
        <f t="shared" si="16"/>
        <v>-3062.68</v>
      </c>
      <c r="G51" s="68">
        <f t="shared" si="16"/>
        <v>-4252.9</v>
      </c>
      <c r="H51" s="68">
        <f t="shared" si="16"/>
        <v>-2247.44</v>
      </c>
      <c r="I51" s="19">
        <v>0</v>
      </c>
      <c r="J51" s="19">
        <v>0</v>
      </c>
      <c r="K51" s="68">
        <f>SUM(B51:J51)</f>
        <v>-21178.029999999995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14736.71</v>
      </c>
      <c r="I53" s="31">
        <f>+I35</f>
        <v>0</v>
      </c>
      <c r="J53" s="31">
        <f>+J35</f>
        <v>0</v>
      </c>
      <c r="K53" s="23">
        <f t="shared" si="14"/>
        <v>14736.71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18015.33</v>
      </c>
      <c r="C57" s="36">
        <v>22891.42</v>
      </c>
      <c r="D57" s="36">
        <v>24675.52</v>
      </c>
      <c r="E57" s="36">
        <v>21664.11</v>
      </c>
      <c r="F57" s="36">
        <v>22640.3</v>
      </c>
      <c r="G57" s="36">
        <v>28968.29</v>
      </c>
      <c r="H57" s="36">
        <v>19271.93</v>
      </c>
      <c r="I57" s="19">
        <v>0</v>
      </c>
      <c r="J57" s="36">
        <v>13430.55</v>
      </c>
      <c r="K57" s="36">
        <f t="shared" si="14"/>
        <v>171557.44999999998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278204.5</v>
      </c>
      <c r="C61" s="35">
        <f t="shared" si="17"/>
        <v>499467.8999999999</v>
      </c>
      <c r="D61" s="35">
        <f t="shared" si="17"/>
        <v>650467.1599999999</v>
      </c>
      <c r="E61" s="35">
        <f t="shared" si="17"/>
        <v>204835.42000000004</v>
      </c>
      <c r="F61" s="35">
        <f t="shared" si="17"/>
        <v>391478.1699999999</v>
      </c>
      <c r="G61" s="35">
        <f t="shared" si="17"/>
        <v>614108.76</v>
      </c>
      <c r="H61" s="35">
        <f t="shared" si="17"/>
        <v>280805.19999999995</v>
      </c>
      <c r="I61" s="35">
        <f t="shared" si="17"/>
        <v>34780.76000000001</v>
      </c>
      <c r="J61" s="35">
        <f t="shared" si="17"/>
        <v>226288.18000000002</v>
      </c>
      <c r="K61" s="35">
        <f>SUM(B61:J61)</f>
        <v>3180436.0500000003</v>
      </c>
    </row>
    <row r="62" spans="1:11" ht="18.75" customHeight="1">
      <c r="A62" s="16" t="s">
        <v>75</v>
      </c>
      <c r="B62" s="35">
        <f aca="true" t="shared" si="18" ref="B62:J62">B63+B64+B65+B66+B67+B68</f>
        <v>-191332.17</v>
      </c>
      <c r="C62" s="35">
        <f t="shared" si="18"/>
        <v>-174749.46000000002</v>
      </c>
      <c r="D62" s="35">
        <f t="shared" si="18"/>
        <v>-171312.67</v>
      </c>
      <c r="E62" s="35">
        <f t="shared" si="18"/>
        <v>-244669.66999999998</v>
      </c>
      <c r="F62" s="35">
        <f t="shared" si="18"/>
        <v>-212905.22000000003</v>
      </c>
      <c r="G62" s="35">
        <f t="shared" si="18"/>
        <v>-245988.78999999998</v>
      </c>
      <c r="H62" s="35">
        <f t="shared" si="18"/>
        <v>-155841.8</v>
      </c>
      <c r="I62" s="35">
        <f t="shared" si="18"/>
        <v>-27751.4</v>
      </c>
      <c r="J62" s="35">
        <f t="shared" si="18"/>
        <v>-51748.4</v>
      </c>
      <c r="K62" s="35">
        <f aca="true" t="shared" si="19" ref="K62:K91">SUM(B62:J62)</f>
        <v>-1476299.5799999998</v>
      </c>
    </row>
    <row r="63" spans="1:11" ht="18.75" customHeight="1">
      <c r="A63" s="12" t="s">
        <v>76</v>
      </c>
      <c r="B63" s="35">
        <f>-ROUND(B9*$D$3,2)</f>
        <v>-124366.4</v>
      </c>
      <c r="C63" s="35">
        <f aca="true" t="shared" si="20" ref="C63:J63">-ROUND(C9*$D$3,2)</f>
        <v>-170209.6</v>
      </c>
      <c r="D63" s="35">
        <f t="shared" si="20"/>
        <v>-140634.2</v>
      </c>
      <c r="E63" s="35">
        <f t="shared" si="20"/>
        <v>-115463</v>
      </c>
      <c r="F63" s="35">
        <f t="shared" si="20"/>
        <v>-132019.6</v>
      </c>
      <c r="G63" s="35">
        <f t="shared" si="20"/>
        <v>-168986</v>
      </c>
      <c r="H63" s="35">
        <f t="shared" si="20"/>
        <v>-155841.8</v>
      </c>
      <c r="I63" s="35">
        <f t="shared" si="20"/>
        <v>-27751.4</v>
      </c>
      <c r="J63" s="35">
        <f t="shared" si="20"/>
        <v>-51748.4</v>
      </c>
      <c r="K63" s="35">
        <f t="shared" si="19"/>
        <v>-1087020.4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-1523.8</v>
      </c>
      <c r="C65" s="35">
        <v>-376.2</v>
      </c>
      <c r="D65" s="35">
        <v>-482.6</v>
      </c>
      <c r="E65" s="35">
        <v>-1417.4</v>
      </c>
      <c r="F65" s="35">
        <v>-501.6</v>
      </c>
      <c r="G65" s="35">
        <v>-532</v>
      </c>
      <c r="H65" s="19">
        <v>0</v>
      </c>
      <c r="I65" s="19">
        <v>0</v>
      </c>
      <c r="J65" s="19">
        <v>0</v>
      </c>
      <c r="K65" s="35">
        <f t="shared" si="19"/>
        <v>-4833.6</v>
      </c>
    </row>
    <row r="66" spans="1:11" ht="18.75" customHeight="1">
      <c r="A66" s="12" t="s">
        <v>107</v>
      </c>
      <c r="B66" s="35">
        <v>-1356.6</v>
      </c>
      <c r="C66" s="35">
        <v>-425.6</v>
      </c>
      <c r="D66" s="35">
        <v>-106.4</v>
      </c>
      <c r="E66" s="35">
        <v>-771.4</v>
      </c>
      <c r="F66" s="19">
        <v>0</v>
      </c>
      <c r="G66" s="35">
        <v>-345.8</v>
      </c>
      <c r="H66" s="19">
        <v>0</v>
      </c>
      <c r="I66" s="19">
        <v>0</v>
      </c>
      <c r="J66" s="19">
        <v>0</v>
      </c>
      <c r="K66" s="35">
        <f t="shared" si="19"/>
        <v>-3005.8</v>
      </c>
    </row>
    <row r="67" spans="1:11" ht="18.75" customHeight="1">
      <c r="A67" s="12" t="s">
        <v>53</v>
      </c>
      <c r="B67" s="35">
        <v>-64085.37</v>
      </c>
      <c r="C67" s="35">
        <v>-3693.06</v>
      </c>
      <c r="D67" s="35">
        <v>-30089.47</v>
      </c>
      <c r="E67" s="35">
        <v>-127017.87</v>
      </c>
      <c r="F67" s="35">
        <v>-80384.02</v>
      </c>
      <c r="G67" s="35">
        <v>-76124.99</v>
      </c>
      <c r="H67" s="19">
        <v>0</v>
      </c>
      <c r="I67" s="19">
        <v>0</v>
      </c>
      <c r="J67" s="19">
        <v>0</v>
      </c>
      <c r="K67" s="35">
        <f t="shared" si="19"/>
        <v>-381394.78</v>
      </c>
    </row>
    <row r="68" spans="1:11" ht="18.75" customHeight="1">
      <c r="A68" s="12" t="s">
        <v>54</v>
      </c>
      <c r="B68" s="19">
        <v>0</v>
      </c>
      <c r="C68" s="19">
        <v>-45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-45</v>
      </c>
    </row>
    <row r="69" spans="1:11" s="74" customFormat="1" ht="18.75" customHeight="1">
      <c r="A69" s="65" t="s">
        <v>80</v>
      </c>
      <c r="B69" s="68">
        <f aca="true" t="shared" si="21" ref="B69:J69">SUM(B70:B99)</f>
        <v>-14275</v>
      </c>
      <c r="C69" s="68">
        <f t="shared" si="21"/>
        <v>-20821.210000000003</v>
      </c>
      <c r="D69" s="68">
        <f t="shared" si="21"/>
        <v>-20669.609999999997</v>
      </c>
      <c r="E69" s="68">
        <f t="shared" si="21"/>
        <v>-13737.69</v>
      </c>
      <c r="F69" s="68">
        <f t="shared" si="21"/>
        <v>-19259.09</v>
      </c>
      <c r="G69" s="68">
        <f t="shared" si="21"/>
        <v>-28779.68</v>
      </c>
      <c r="H69" s="68">
        <f t="shared" si="21"/>
        <v>-14086.22</v>
      </c>
      <c r="I69" s="68">
        <f t="shared" si="21"/>
        <v>-62227.44</v>
      </c>
      <c r="J69" s="68">
        <f t="shared" si="21"/>
        <v>-10208.88</v>
      </c>
      <c r="K69" s="68">
        <f t="shared" si="19"/>
        <v>-204064.82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-98.49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-122.18999999999998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8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-55000</v>
      </c>
      <c r="J73" s="19">
        <v>0</v>
      </c>
      <c r="K73" s="68">
        <f t="shared" si="19"/>
        <v>-55000</v>
      </c>
    </row>
    <row r="74" spans="1:11" ht="18.75" customHeight="1">
      <c r="A74" s="34" t="s">
        <v>59</v>
      </c>
      <c r="B74" s="35">
        <v>-14275</v>
      </c>
      <c r="C74" s="35">
        <v>-20722.72</v>
      </c>
      <c r="D74" s="35">
        <v>-19590.01</v>
      </c>
      <c r="E74" s="35">
        <v>-13737.69</v>
      </c>
      <c r="F74" s="35">
        <v>-18878.44</v>
      </c>
      <c r="G74" s="35">
        <v>-28767.83</v>
      </c>
      <c r="H74" s="35">
        <v>-14086.22</v>
      </c>
      <c r="I74" s="35">
        <v>-4951.96</v>
      </c>
      <c r="J74" s="35">
        <v>-10208.88</v>
      </c>
      <c r="K74" s="68">
        <f t="shared" si="19"/>
        <v>-145218.75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48">
        <v>483811.67</v>
      </c>
      <c r="C101" s="48">
        <v>695038.57</v>
      </c>
      <c r="D101" s="48">
        <v>842449.44</v>
      </c>
      <c r="E101" s="48">
        <v>463242.78</v>
      </c>
      <c r="F101" s="48">
        <v>623642.48</v>
      </c>
      <c r="G101" s="48">
        <v>888877.23</v>
      </c>
      <c r="H101" s="48">
        <v>450733.22</v>
      </c>
      <c r="I101" s="48">
        <v>124759.6</v>
      </c>
      <c r="J101" s="48">
        <v>288245.46</v>
      </c>
      <c r="K101" s="48">
        <f>SUM(B101:J101)</f>
        <v>4860800.449999999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1754968.3</v>
      </c>
      <c r="C104" s="24">
        <f t="shared" si="22"/>
        <v>2633934.11</v>
      </c>
      <c r="D104" s="24">
        <f t="shared" si="22"/>
        <v>3138144.87</v>
      </c>
      <c r="E104" s="24">
        <f t="shared" si="22"/>
        <v>1663035.8800000004</v>
      </c>
      <c r="F104" s="24">
        <f t="shared" si="22"/>
        <v>2299106.32</v>
      </c>
      <c r="G104" s="24">
        <f t="shared" si="22"/>
        <v>3356662.15</v>
      </c>
      <c r="H104" s="24">
        <f t="shared" si="22"/>
        <v>1708766.2</v>
      </c>
      <c r="I104" s="24">
        <f>+I105+I106</f>
        <v>585741.1</v>
      </c>
      <c r="J104" s="24">
        <f>+J105+J106</f>
        <v>1080143.6500000001</v>
      </c>
      <c r="K104" s="48">
        <f>SUM(B104:J104)</f>
        <v>18220502.58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1736952.97</v>
      </c>
      <c r="C105" s="24">
        <f t="shared" si="23"/>
        <v>2611042.69</v>
      </c>
      <c r="D105" s="24">
        <f t="shared" si="23"/>
        <v>3113469.35</v>
      </c>
      <c r="E105" s="24">
        <f t="shared" si="23"/>
        <v>1641371.7700000003</v>
      </c>
      <c r="F105" s="24">
        <f t="shared" si="23"/>
        <v>2276466.02</v>
      </c>
      <c r="G105" s="24">
        <f t="shared" si="23"/>
        <v>3327693.86</v>
      </c>
      <c r="H105" s="24">
        <f t="shared" si="23"/>
        <v>1689494.27</v>
      </c>
      <c r="I105" s="24">
        <f t="shared" si="23"/>
        <v>585741.1</v>
      </c>
      <c r="J105" s="24">
        <f t="shared" si="23"/>
        <v>1066713.1</v>
      </c>
      <c r="K105" s="48">
        <f>SUM(B105:J105)</f>
        <v>18048945.13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18015.33</v>
      </c>
      <c r="C106" s="24">
        <f t="shared" si="24"/>
        <v>22891.42</v>
      </c>
      <c r="D106" s="24">
        <f t="shared" si="24"/>
        <v>24675.52</v>
      </c>
      <c r="E106" s="24">
        <f t="shared" si="24"/>
        <v>21664.11</v>
      </c>
      <c r="F106" s="24">
        <f t="shared" si="24"/>
        <v>22640.3</v>
      </c>
      <c r="G106" s="24">
        <f t="shared" si="24"/>
        <v>28968.29</v>
      </c>
      <c r="H106" s="24">
        <f t="shared" si="24"/>
        <v>19271.93</v>
      </c>
      <c r="I106" s="19">
        <f t="shared" si="24"/>
        <v>0</v>
      </c>
      <c r="J106" s="24">
        <f t="shared" si="24"/>
        <v>13430.55</v>
      </c>
      <c r="K106" s="48">
        <f>SUM(B106:J106)</f>
        <v>171557.44999999998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18220502.59</v>
      </c>
      <c r="L112" s="54"/>
    </row>
    <row r="113" spans="1:11" ht="18.75" customHeight="1">
      <c r="A113" s="26" t="s">
        <v>71</v>
      </c>
      <c r="B113" s="27">
        <v>226396.7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226396.7</v>
      </c>
    </row>
    <row r="114" spans="1:11" ht="18.75" customHeight="1">
      <c r="A114" s="26" t="s">
        <v>72</v>
      </c>
      <c r="B114" s="27">
        <v>1528571.6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1528571.6</v>
      </c>
    </row>
    <row r="115" spans="1:11" ht="18.75" customHeight="1">
      <c r="A115" s="26" t="s">
        <v>73</v>
      </c>
      <c r="B115" s="40">
        <v>0</v>
      </c>
      <c r="C115" s="27">
        <f>+C104</f>
        <v>2633934.11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2633934.11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3138144.87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3138144.87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1663035.8800000004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1663035.8800000004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445737.17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445737.17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829046.64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829046.64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111370.01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111370.01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912952.5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912952.5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1008037.01</v>
      </c>
      <c r="H122" s="40">
        <v>0</v>
      </c>
      <c r="I122" s="40">
        <v>0</v>
      </c>
      <c r="J122" s="40">
        <v>0</v>
      </c>
      <c r="K122" s="41">
        <f t="shared" si="25"/>
        <v>1008037.01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75501.65</v>
      </c>
      <c r="H123" s="40">
        <v>0</v>
      </c>
      <c r="I123" s="40">
        <v>0</v>
      </c>
      <c r="J123" s="40">
        <v>0</v>
      </c>
      <c r="K123" s="41">
        <f t="shared" si="25"/>
        <v>75501.65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502449.49</v>
      </c>
      <c r="H124" s="40">
        <v>0</v>
      </c>
      <c r="I124" s="40">
        <v>0</v>
      </c>
      <c r="J124" s="40">
        <v>0</v>
      </c>
      <c r="K124" s="41">
        <f t="shared" si="25"/>
        <v>502449.49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486824.6</v>
      </c>
      <c r="H125" s="40">
        <v>0</v>
      </c>
      <c r="I125" s="40">
        <v>0</v>
      </c>
      <c r="J125" s="40">
        <v>0</v>
      </c>
      <c r="K125" s="41">
        <f t="shared" si="25"/>
        <v>486824.6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1283849.41</v>
      </c>
      <c r="H126" s="40">
        <v>0</v>
      </c>
      <c r="I126" s="40">
        <v>0</v>
      </c>
      <c r="J126" s="40">
        <v>0</v>
      </c>
      <c r="K126" s="41">
        <f t="shared" si="25"/>
        <v>1283849.41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632812.14</v>
      </c>
      <c r="I127" s="40">
        <v>0</v>
      </c>
      <c r="J127" s="40">
        <v>0</v>
      </c>
      <c r="K127" s="41">
        <f t="shared" si="25"/>
        <v>632812.14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1075954.06</v>
      </c>
      <c r="I128" s="40">
        <v>0</v>
      </c>
      <c r="J128" s="40">
        <v>0</v>
      </c>
      <c r="K128" s="41">
        <f t="shared" si="25"/>
        <v>1075954.06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585741.1</v>
      </c>
      <c r="J129" s="40">
        <v>0</v>
      </c>
      <c r="K129" s="41">
        <f t="shared" si="25"/>
        <v>585741.1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1080143.65</v>
      </c>
      <c r="K130" s="44">
        <f t="shared" si="25"/>
        <v>1080143.65</v>
      </c>
    </row>
    <row r="131" spans="1:11" ht="18.75" customHeight="1">
      <c r="A131" s="39" t="s">
        <v>134</v>
      </c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2016-07-26T19:28:36Z</dcterms:modified>
  <cp:category/>
  <cp:version/>
  <cp:contentType/>
  <cp:contentStatus/>
</cp:coreProperties>
</file>