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<sst xmlns="http://schemas.openxmlformats.org/spreadsheetml/2006/main" count="134" uniqueCount="134">
  <si>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</si>
  <si>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</si>
  <si>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</si>
  <si>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</si>
  <si>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</si>
  <si>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</si>
  <si>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</si>
  <si>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</si>
  <si>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</si>
  <si>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</si>
  <si>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</si>
  <si>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</si>
  <si>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</si>
  <si>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</si>
  <si>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</si>
  <si>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</si>
  <si>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</si>
  <si>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</si>
  <si>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</si>
  <si>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</si>
  <si>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</si>
  <si>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</si>
  <si>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</si>
  <si>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</si>
  <si>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</si>
  <si>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</si>
  <si>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</si>
  <si>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</si>
  <si>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</si>
  <si>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</si>
  <si>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</si>
  <si>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</si>
  <si>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</si>
  <si>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</si>
  <si>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</si>
  <si>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</si>
  <si>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</si>
  <si>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</si>
  <si>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</si>
  <si>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</si>
  <si>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</si>
  <si>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</si>
  <si>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</si>
  <si>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</si>
  <si>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</si>
  <si>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</si>
  <si>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</si>
  <si>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</si>
  <si>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</si>
  <si>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</si>
  <si>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</si>
  <si>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</si>
  <si>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</si>
  <si>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</si>
  <si>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</si>
  <si>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</si>
  <si>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</si>
  <si>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</si>
  <si>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</si>
  <si>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</si>
  <si>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</si>
  <si>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</si>
  <si>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</si>
  <si>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</si>
  <si>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</si>
  <si>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</si>
  <si>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</si>
  <si>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</si>
  <si>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</si>
  <si>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</si>
  <si>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</si>
  <si>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</si>
  <si>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</si>
  <si>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</si>
  <si>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</si>
  <si>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</si>
  <si>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</si>
  <si>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</si>
  <si>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</si>
  <si>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</si>
  <si>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</si>
  <si>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</si>
  <si>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</si>
  <si>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</si>
  <si>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</si>
  <si>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</si>
  <si>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</si>
  <si>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</si>
  <si>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</si>
  <si>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</si>
  <si>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</si>
  <si>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</si>
  <si>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</si>
  <si>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</si>
  <si>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</si>
  <si>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</si>
  <si>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</si>
  <si>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</si>
  <si>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</si>
  <si>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</si>
  <si>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</si>
  <si>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</si>
  <si>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</si>
  <si>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</si>
  <si>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</si>
  <si>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</si>
  <si>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</si>
  <si>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</si>
  <si>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</si>
  <si>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</si>
  <si>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</si>
  <si>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</si>
  <si>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</si>
  <si>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</si>
  <si>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</si>
  <si>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</si>
  <si>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</si>
  <si>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</si>
  <si>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</si>
  <si>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</si>
  <si>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</si>
  <si>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</si>
  <si>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</si>
  <si>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</si>
  <si>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</si>
  <si>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</si>
  <si>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</si>
  <si>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</si>
  <si>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</si>
  <si>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</si>
  <si>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</si>
  <si>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</si>
  <si>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</si>
  <si>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18/07/16 - VENCIMENTO 26/07/16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</si>
</sst>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526630</v>
      </c>
      <c r="C7" s="9">
        <f t="shared" si="0"/>
        <v>670854</v>
      </c>
      <c r="D7" s="9">
        <f t="shared" si="0"/>
        <v>703795</v>
      </c>
      <c r="E7" s="9">
        <f t="shared" si="0"/>
        <v>474477</v>
      </c>
      <c r="F7" s="9">
        <f t="shared" si="0"/>
        <v>640547</v>
      </c>
      <c r="G7" s="9">
        <f t="shared" si="0"/>
        <v>1071081</v>
      </c>
      <c r="H7" s="9">
        <f t="shared" si="0"/>
        <v>476292</v>
      </c>
      <c r="I7" s="9">
        <f t="shared" si="0"/>
        <v>108616</v>
      </c>
      <c r="J7" s="9">
        <f t="shared" si="0"/>
        <v>276023</v>
      </c>
      <c r="K7" s="9">
        <f t="shared" si="0"/>
        <v>4948315</v>
      </c>
      <c r="L7" s="52"/>
    </row>
    <row r="8" spans="1:11" ht="17.25" customHeight="1">
      <c r="A8" s="10" t="s">
        <v>99</v>
      </c>
      <c r="B8" s="11">
        <f>B9+B12+B16</f>
        <v>273143</v>
      </c>
      <c r="C8" s="11">
        <f aca="true" t="shared" si="1" ref="C8:J8">C9+C12+C16</f>
        <v>356789</v>
      </c>
      <c r="D8" s="11">
        <f t="shared" si="1"/>
        <v>351701</v>
      </c>
      <c r="E8" s="11">
        <f t="shared" si="1"/>
        <v>254006</v>
      </c>
      <c r="F8" s="11">
        <f t="shared" si="1"/>
        <v>328299</v>
      </c>
      <c r="G8" s="11">
        <f t="shared" si="1"/>
        <v>546302</v>
      </c>
      <c r="H8" s="11">
        <f t="shared" si="1"/>
        <v>268278</v>
      </c>
      <c r="I8" s="11">
        <f t="shared" si="1"/>
        <v>51576</v>
      </c>
      <c r="J8" s="11">
        <f t="shared" si="1"/>
        <v>138818</v>
      </c>
      <c r="K8" s="11">
        <f>SUM(B8:J8)</f>
        <v>2568912</v>
      </c>
    </row>
    <row r="9" spans="1:11" ht="17.25" customHeight="1">
      <c r="A9" s="15" t="s">
        <v>17</v>
      </c>
      <c r="B9" s="13">
        <f>+B10+B11</f>
        <v>34626</v>
      </c>
      <c r="C9" s="13">
        <f aca="true" t="shared" si="2" ref="C9:J9">+C10+C11</f>
        <v>48419</v>
      </c>
      <c r="D9" s="13">
        <f t="shared" si="2"/>
        <v>41308</v>
      </c>
      <c r="E9" s="13">
        <f t="shared" si="2"/>
        <v>32630</v>
      </c>
      <c r="F9" s="13">
        <f t="shared" si="2"/>
        <v>37297</v>
      </c>
      <c r="G9" s="13">
        <f t="shared" si="2"/>
        <v>47350</v>
      </c>
      <c r="H9" s="13">
        <f t="shared" si="2"/>
        <v>41407</v>
      </c>
      <c r="I9" s="13">
        <f t="shared" si="2"/>
        <v>7760</v>
      </c>
      <c r="J9" s="13">
        <f t="shared" si="2"/>
        <v>15138</v>
      </c>
      <c r="K9" s="11">
        <f>SUM(B9:J9)</f>
        <v>305935</v>
      </c>
    </row>
    <row r="10" spans="1:11" ht="17.25" customHeight="1">
      <c r="A10" s="29" t="s">
        <v>18</v>
      </c>
      <c r="B10" s="13">
        <v>34626</v>
      </c>
      <c r="C10" s="13">
        <v>48419</v>
      </c>
      <c r="D10" s="13">
        <v>41308</v>
      </c>
      <c r="E10" s="13">
        <v>32630</v>
      </c>
      <c r="F10" s="13">
        <v>37297</v>
      </c>
      <c r="G10" s="13">
        <v>47350</v>
      </c>
      <c r="H10" s="13">
        <v>41407</v>
      </c>
      <c r="I10" s="13">
        <v>7760</v>
      </c>
      <c r="J10" s="13">
        <v>15138</v>
      </c>
      <c r="K10" s="11">
        <f>SUM(B10:J10)</f>
        <v>305935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208800</v>
      </c>
      <c r="C12" s="17">
        <f t="shared" si="3"/>
        <v>272382</v>
      </c>
      <c r="D12" s="17">
        <f t="shared" si="3"/>
        <v>272430</v>
      </c>
      <c r="E12" s="17">
        <f t="shared" si="3"/>
        <v>194643</v>
      </c>
      <c r="F12" s="17">
        <f t="shared" si="3"/>
        <v>251690</v>
      </c>
      <c r="G12" s="17">
        <f t="shared" si="3"/>
        <v>429780</v>
      </c>
      <c r="H12" s="17">
        <f t="shared" si="3"/>
        <v>201460</v>
      </c>
      <c r="I12" s="17">
        <f t="shared" si="3"/>
        <v>37990</v>
      </c>
      <c r="J12" s="17">
        <f t="shared" si="3"/>
        <v>108302</v>
      </c>
      <c r="K12" s="11">
        <f aca="true" t="shared" si="4" ref="K12:K27">SUM(B12:J12)</f>
        <v>1977477</v>
      </c>
    </row>
    <row r="13" spans="1:13" ht="17.25" customHeight="1">
      <c r="A13" s="14" t="s">
        <v>20</v>
      </c>
      <c r="B13" s="13">
        <v>100655</v>
      </c>
      <c r="C13" s="13">
        <v>141190</v>
      </c>
      <c r="D13" s="13">
        <v>144750</v>
      </c>
      <c r="E13" s="13">
        <v>100502</v>
      </c>
      <c r="F13" s="13">
        <v>127640</v>
      </c>
      <c r="G13" s="13">
        <v>206450</v>
      </c>
      <c r="H13" s="13">
        <v>96386</v>
      </c>
      <c r="I13" s="13">
        <v>21923</v>
      </c>
      <c r="J13" s="13">
        <v>56664</v>
      </c>
      <c r="K13" s="11">
        <f t="shared" si="4"/>
        <v>996160</v>
      </c>
      <c r="L13" s="52"/>
      <c r="M13" s="53"/>
    </row>
    <row r="14" spans="1:12" ht="17.25" customHeight="1">
      <c r="A14" s="14" t="s">
        <v>21</v>
      </c>
      <c r="B14" s="13">
        <v>103734</v>
      </c>
      <c r="C14" s="13">
        <v>124899</v>
      </c>
      <c r="D14" s="13">
        <v>123109</v>
      </c>
      <c r="E14" s="13">
        <v>89772</v>
      </c>
      <c r="F14" s="13">
        <v>119704</v>
      </c>
      <c r="G14" s="13">
        <v>216390</v>
      </c>
      <c r="H14" s="13">
        <v>99033</v>
      </c>
      <c r="I14" s="13">
        <v>15060</v>
      </c>
      <c r="J14" s="13">
        <v>50161</v>
      </c>
      <c r="K14" s="11">
        <f t="shared" si="4"/>
        <v>941862</v>
      </c>
      <c r="L14" s="52"/>
    </row>
    <row r="15" spans="1:11" ht="17.25" customHeight="1">
      <c r="A15" s="14" t="s">
        <v>22</v>
      </c>
      <c r="B15" s="13">
        <v>4411</v>
      </c>
      <c r="C15" s="13">
        <v>6293</v>
      </c>
      <c r="D15" s="13">
        <v>4571</v>
      </c>
      <c r="E15" s="13">
        <v>4369</v>
      </c>
      <c r="F15" s="13">
        <v>4346</v>
      </c>
      <c r="G15" s="13">
        <v>6940</v>
      </c>
      <c r="H15" s="13">
        <v>6041</v>
      </c>
      <c r="I15" s="13">
        <v>1007</v>
      </c>
      <c r="J15" s="13">
        <v>1477</v>
      </c>
      <c r="K15" s="11">
        <f t="shared" si="4"/>
        <v>39455</v>
      </c>
    </row>
    <row r="16" spans="1:11" ht="17.25" customHeight="1">
      <c r="A16" s="15" t="s">
        <v>95</v>
      </c>
      <c r="B16" s="13">
        <f>B17+B18+B19</f>
        <v>29717</v>
      </c>
      <c r="C16" s="13">
        <f aca="true" t="shared" si="5" ref="C16:J16">C17+C18+C19</f>
        <v>35988</v>
      </c>
      <c r="D16" s="13">
        <f t="shared" si="5"/>
        <v>37963</v>
      </c>
      <c r="E16" s="13">
        <f t="shared" si="5"/>
        <v>26733</v>
      </c>
      <c r="F16" s="13">
        <f t="shared" si="5"/>
        <v>39312</v>
      </c>
      <c r="G16" s="13">
        <f t="shared" si="5"/>
        <v>69172</v>
      </c>
      <c r="H16" s="13">
        <f t="shared" si="5"/>
        <v>25411</v>
      </c>
      <c r="I16" s="13">
        <f t="shared" si="5"/>
        <v>5826</v>
      </c>
      <c r="J16" s="13">
        <f t="shared" si="5"/>
        <v>15378</v>
      </c>
      <c r="K16" s="11">
        <f t="shared" si="4"/>
        <v>285500</v>
      </c>
    </row>
    <row r="17" spans="1:11" ht="17.25" customHeight="1">
      <c r="A17" s="14" t="s">
        <v>96</v>
      </c>
      <c r="B17" s="13">
        <v>19128</v>
      </c>
      <c r="C17" s="13">
        <v>25334</v>
      </c>
      <c r="D17" s="13">
        <v>24437</v>
      </c>
      <c r="E17" s="13">
        <v>17625</v>
      </c>
      <c r="F17" s="13">
        <v>25563</v>
      </c>
      <c r="G17" s="13">
        <v>43049</v>
      </c>
      <c r="H17" s="13">
        <v>17702</v>
      </c>
      <c r="I17" s="13">
        <v>4144</v>
      </c>
      <c r="J17" s="13">
        <v>9689</v>
      </c>
      <c r="K17" s="11">
        <f t="shared" si="4"/>
        <v>186671</v>
      </c>
    </row>
    <row r="18" spans="1:11" ht="17.25" customHeight="1">
      <c r="A18" s="14" t="s">
        <v>97</v>
      </c>
      <c r="B18" s="13">
        <v>9988</v>
      </c>
      <c r="C18" s="13">
        <v>9889</v>
      </c>
      <c r="D18" s="13">
        <v>12987</v>
      </c>
      <c r="E18" s="13">
        <v>8563</v>
      </c>
      <c r="F18" s="13">
        <v>13140</v>
      </c>
      <c r="G18" s="13">
        <v>25101</v>
      </c>
      <c r="H18" s="13">
        <v>7076</v>
      </c>
      <c r="I18" s="13">
        <v>1559</v>
      </c>
      <c r="J18" s="13">
        <v>5464</v>
      </c>
      <c r="K18" s="11">
        <f t="shared" si="4"/>
        <v>93767</v>
      </c>
    </row>
    <row r="19" spans="1:11" ht="17.25" customHeight="1">
      <c r="A19" s="14" t="s">
        <v>98</v>
      </c>
      <c r="B19" s="13">
        <v>601</v>
      </c>
      <c r="C19" s="13">
        <v>765</v>
      </c>
      <c r="D19" s="13">
        <v>539</v>
      </c>
      <c r="E19" s="13">
        <v>545</v>
      </c>
      <c r="F19" s="13">
        <v>609</v>
      </c>
      <c r="G19" s="13">
        <v>1022</v>
      </c>
      <c r="H19" s="13">
        <v>633</v>
      </c>
      <c r="I19" s="13">
        <v>123</v>
      </c>
      <c r="J19" s="13">
        <v>225</v>
      </c>
      <c r="K19" s="11">
        <f t="shared" si="4"/>
        <v>5062</v>
      </c>
    </row>
    <row r="20" spans="1:11" ht="17.25" customHeight="1">
      <c r="A20" s="16" t="s">
        <v>23</v>
      </c>
      <c r="B20" s="11">
        <f>+B21+B22+B23</f>
        <v>153388</v>
      </c>
      <c r="C20" s="11">
        <f aca="true" t="shared" si="6" ref="C20:J20">+C21+C22+C23</f>
        <v>172769</v>
      </c>
      <c r="D20" s="11">
        <f t="shared" si="6"/>
        <v>197986</v>
      </c>
      <c r="E20" s="11">
        <f t="shared" si="6"/>
        <v>126004</v>
      </c>
      <c r="F20" s="11">
        <f t="shared" si="6"/>
        <v>196174</v>
      </c>
      <c r="G20" s="11">
        <f t="shared" si="6"/>
        <v>362772</v>
      </c>
      <c r="H20" s="11">
        <f t="shared" si="6"/>
        <v>126660</v>
      </c>
      <c r="I20" s="11">
        <f t="shared" si="6"/>
        <v>30747</v>
      </c>
      <c r="J20" s="11">
        <f t="shared" si="6"/>
        <v>72651</v>
      </c>
      <c r="K20" s="11">
        <f t="shared" si="4"/>
        <v>1439151</v>
      </c>
    </row>
    <row r="21" spans="1:12" ht="17.25" customHeight="1">
      <c r="A21" s="12" t="s">
        <v>24</v>
      </c>
      <c r="B21" s="13">
        <v>80964</v>
      </c>
      <c r="C21" s="13">
        <v>100650</v>
      </c>
      <c r="D21" s="13">
        <v>116123</v>
      </c>
      <c r="E21" s="13">
        <v>72506</v>
      </c>
      <c r="F21" s="13">
        <v>110378</v>
      </c>
      <c r="G21" s="13">
        <v>189344</v>
      </c>
      <c r="H21" s="13">
        <v>71313</v>
      </c>
      <c r="I21" s="13">
        <v>19363</v>
      </c>
      <c r="J21" s="13">
        <v>41519</v>
      </c>
      <c r="K21" s="11">
        <f t="shared" si="4"/>
        <v>802160</v>
      </c>
      <c r="L21" s="52"/>
    </row>
    <row r="22" spans="1:12" ht="17.25" customHeight="1">
      <c r="A22" s="12" t="s">
        <v>25</v>
      </c>
      <c r="B22" s="13">
        <v>70037</v>
      </c>
      <c r="C22" s="13">
        <v>69179</v>
      </c>
      <c r="D22" s="13">
        <v>79318</v>
      </c>
      <c r="E22" s="13">
        <v>51600</v>
      </c>
      <c r="F22" s="13">
        <v>83493</v>
      </c>
      <c r="G22" s="13">
        <v>169262</v>
      </c>
      <c r="H22" s="13">
        <v>52824</v>
      </c>
      <c r="I22" s="13">
        <v>10859</v>
      </c>
      <c r="J22" s="13">
        <v>30353</v>
      </c>
      <c r="K22" s="11">
        <f t="shared" si="4"/>
        <v>616925</v>
      </c>
      <c r="L22" s="52"/>
    </row>
    <row r="23" spans="1:11" ht="17.25" customHeight="1">
      <c r="A23" s="12" t="s">
        <v>26</v>
      </c>
      <c r="B23" s="13">
        <v>2387</v>
      </c>
      <c r="C23" s="13">
        <v>2940</v>
      </c>
      <c r="D23" s="13">
        <v>2545</v>
      </c>
      <c r="E23" s="13">
        <v>1898</v>
      </c>
      <c r="F23" s="13">
        <v>2303</v>
      </c>
      <c r="G23" s="13">
        <v>4166</v>
      </c>
      <c r="H23" s="13">
        <v>2523</v>
      </c>
      <c r="I23" s="13">
        <v>525</v>
      </c>
      <c r="J23" s="13">
        <v>779</v>
      </c>
      <c r="K23" s="11">
        <f t="shared" si="4"/>
        <v>20066</v>
      </c>
    </row>
    <row r="24" spans="1:11" ht="17.25" customHeight="1">
      <c r="A24" s="16" t="s">
        <v>27</v>
      </c>
      <c r="B24" s="13">
        <f>+B25+B26</f>
        <v>100099</v>
      </c>
      <c r="C24" s="13">
        <f aca="true" t="shared" si="7" ref="C24:J24">+C25+C26</f>
        <v>141296</v>
      </c>
      <c r="D24" s="13">
        <f t="shared" si="7"/>
        <v>154108</v>
      </c>
      <c r="E24" s="13">
        <f t="shared" si="7"/>
        <v>94467</v>
      </c>
      <c r="F24" s="13">
        <f t="shared" si="7"/>
        <v>116074</v>
      </c>
      <c r="G24" s="13">
        <f t="shared" si="7"/>
        <v>162007</v>
      </c>
      <c r="H24" s="13">
        <f t="shared" si="7"/>
        <v>75922</v>
      </c>
      <c r="I24" s="13">
        <f t="shared" si="7"/>
        <v>26293</v>
      </c>
      <c r="J24" s="13">
        <f t="shared" si="7"/>
        <v>64554</v>
      </c>
      <c r="K24" s="11">
        <f t="shared" si="4"/>
        <v>934820</v>
      </c>
    </row>
    <row r="25" spans="1:12" ht="17.25" customHeight="1">
      <c r="A25" s="12" t="s">
        <v>131</v>
      </c>
      <c r="B25" s="13">
        <v>62128</v>
      </c>
      <c r="C25" s="13">
        <v>95831</v>
      </c>
      <c r="D25" s="13">
        <v>107086</v>
      </c>
      <c r="E25" s="13">
        <v>65572</v>
      </c>
      <c r="F25" s="13">
        <v>76165</v>
      </c>
      <c r="G25" s="13">
        <v>102270</v>
      </c>
      <c r="H25" s="13">
        <v>49923</v>
      </c>
      <c r="I25" s="13">
        <v>20131</v>
      </c>
      <c r="J25" s="13">
        <v>43406</v>
      </c>
      <c r="K25" s="11">
        <f t="shared" si="4"/>
        <v>622512</v>
      </c>
      <c r="L25" s="52"/>
    </row>
    <row r="26" spans="1:12" ht="17.25" customHeight="1">
      <c r="A26" s="12" t="s">
        <v>132</v>
      </c>
      <c r="B26" s="13">
        <v>37971</v>
      </c>
      <c r="C26" s="13">
        <v>45465</v>
      </c>
      <c r="D26" s="13">
        <v>47022</v>
      </c>
      <c r="E26" s="13">
        <v>28895</v>
      </c>
      <c r="F26" s="13">
        <v>39909</v>
      </c>
      <c r="G26" s="13">
        <v>59737</v>
      </c>
      <c r="H26" s="13">
        <v>25999</v>
      </c>
      <c r="I26" s="13">
        <v>6162</v>
      </c>
      <c r="J26" s="13">
        <v>21148</v>
      </c>
      <c r="K26" s="11">
        <f t="shared" si="4"/>
        <v>312308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5432</v>
      </c>
      <c r="I27" s="11">
        <v>0</v>
      </c>
      <c r="J27" s="11">
        <v>0</v>
      </c>
      <c r="K27" s="11">
        <f t="shared" si="4"/>
        <v>5432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2.7205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2.8846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2.7253</v>
      </c>
      <c r="C30" s="32">
        <v>3.1016</v>
      </c>
      <c r="D30" s="32">
        <v>3.4996</v>
      </c>
      <c r="E30" s="32">
        <v>2.9763</v>
      </c>
      <c r="F30" s="32">
        <v>2.8893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15891</v>
      </c>
      <c r="I35" s="19">
        <v>0</v>
      </c>
      <c r="J35" s="19">
        <v>0</v>
      </c>
      <c r="K35" s="23">
        <f>SUM(B35:J35)</f>
        <v>15891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1454803.93</v>
      </c>
      <c r="C47" s="22">
        <f aca="true" t="shared" si="12" ref="C47:H47">+C48+C57</f>
        <v>2110723.72</v>
      </c>
      <c r="D47" s="22">
        <f t="shared" si="12"/>
        <v>2490543.28</v>
      </c>
      <c r="E47" s="22">
        <f t="shared" si="12"/>
        <v>1435122.0899999999</v>
      </c>
      <c r="F47" s="22">
        <f t="shared" si="12"/>
        <v>1875643.7</v>
      </c>
      <c r="G47" s="22">
        <f t="shared" si="12"/>
        <v>2694392.98</v>
      </c>
      <c r="H47" s="22">
        <f t="shared" si="12"/>
        <v>1394166.86</v>
      </c>
      <c r="I47" s="22">
        <f>+I48+I57</f>
        <v>549717.72</v>
      </c>
      <c r="J47" s="22">
        <f>+J48+J57</f>
        <v>843081.7400000001</v>
      </c>
      <c r="K47" s="22">
        <f>SUM(B47:J47)</f>
        <v>14848196.02</v>
      </c>
    </row>
    <row r="48" spans="1:11" ht="17.25" customHeight="1">
      <c r="A48" s="16" t="s">
        <v>113</v>
      </c>
      <c r="B48" s="23">
        <f>SUM(B49:B56)</f>
        <v>1436788.5999999999</v>
      </c>
      <c r="C48" s="23">
        <f aca="true" t="shared" si="13" ref="C48:J48">SUM(C49:C56)</f>
        <v>2087832.3</v>
      </c>
      <c r="D48" s="23">
        <f t="shared" si="13"/>
        <v>2465867.76</v>
      </c>
      <c r="E48" s="23">
        <f t="shared" si="13"/>
        <v>1413457.9799999997</v>
      </c>
      <c r="F48" s="23">
        <f t="shared" si="13"/>
        <v>1853003.4</v>
      </c>
      <c r="G48" s="23">
        <f t="shared" si="13"/>
        <v>2665424.69</v>
      </c>
      <c r="H48" s="23">
        <f t="shared" si="13"/>
        <v>1374894.9300000002</v>
      </c>
      <c r="I48" s="23">
        <f t="shared" si="13"/>
        <v>549717.72</v>
      </c>
      <c r="J48" s="23">
        <f t="shared" si="13"/>
        <v>829651.1900000001</v>
      </c>
      <c r="K48" s="23">
        <f aca="true" t="shared" si="14" ref="K48:K57">SUM(B48:J48)</f>
        <v>14676638.569999998</v>
      </c>
    </row>
    <row r="49" spans="1:11" ht="17.25" customHeight="1">
      <c r="A49" s="34" t="s">
        <v>44</v>
      </c>
      <c r="B49" s="23">
        <f aca="true" t="shared" si="15" ref="B49:H49">ROUND(B30*B7,2)</f>
        <v>1435224.74</v>
      </c>
      <c r="C49" s="23">
        <f t="shared" si="15"/>
        <v>2080720.77</v>
      </c>
      <c r="D49" s="23">
        <f t="shared" si="15"/>
        <v>2463000.98</v>
      </c>
      <c r="E49" s="23">
        <f t="shared" si="15"/>
        <v>1412185.9</v>
      </c>
      <c r="F49" s="23">
        <f t="shared" si="15"/>
        <v>1850732.45</v>
      </c>
      <c r="G49" s="23">
        <f t="shared" si="15"/>
        <v>2662171.83</v>
      </c>
      <c r="H49" s="23">
        <f t="shared" si="15"/>
        <v>1357479.83</v>
      </c>
      <c r="I49" s="23">
        <f>ROUND(I30*I7,2)</f>
        <v>548652</v>
      </c>
      <c r="J49" s="23">
        <f>ROUND(J30*J7,2)</f>
        <v>827434.15</v>
      </c>
      <c r="K49" s="23">
        <f t="shared" si="14"/>
        <v>14637602.65</v>
      </c>
    </row>
    <row r="50" spans="1:11" ht="17.25" customHeight="1">
      <c r="A50" s="34" t="s">
        <v>45</v>
      </c>
      <c r="B50" s="19">
        <v>0</v>
      </c>
      <c r="C50" s="23">
        <f>ROUND(C31*C7,2)</f>
        <v>4624.99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4624.99</v>
      </c>
    </row>
    <row r="51" spans="1:11" ht="17.25" customHeight="1">
      <c r="A51" s="67" t="s">
        <v>106</v>
      </c>
      <c r="B51" s="68">
        <f aca="true" t="shared" si="16" ref="B51:H51">ROUND(B32*B7,2)</f>
        <v>-2527.82</v>
      </c>
      <c r="C51" s="68">
        <f t="shared" si="16"/>
        <v>-3287.18</v>
      </c>
      <c r="D51" s="68">
        <f t="shared" si="16"/>
        <v>-3518.98</v>
      </c>
      <c r="E51" s="68">
        <f t="shared" si="16"/>
        <v>-2173.32</v>
      </c>
      <c r="F51" s="68">
        <f t="shared" si="16"/>
        <v>-3010.57</v>
      </c>
      <c r="G51" s="68">
        <f t="shared" si="16"/>
        <v>-4177.22</v>
      </c>
      <c r="H51" s="68">
        <f t="shared" si="16"/>
        <v>-2190.94</v>
      </c>
      <c r="I51" s="19">
        <v>0</v>
      </c>
      <c r="J51" s="19">
        <v>0</v>
      </c>
      <c r="K51" s="68">
        <f>SUM(B51:J51)</f>
        <v>-20886.03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15891</v>
      </c>
      <c r="I53" s="31">
        <f>+I35</f>
        <v>0</v>
      </c>
      <c r="J53" s="31">
        <f>+J35</f>
        <v>0</v>
      </c>
      <c r="K53" s="23">
        <f t="shared" si="14"/>
        <v>15891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18015.33</v>
      </c>
      <c r="C57" s="36">
        <v>22891.42</v>
      </c>
      <c r="D57" s="36">
        <v>24675.52</v>
      </c>
      <c r="E57" s="36">
        <v>21664.11</v>
      </c>
      <c r="F57" s="36">
        <v>22640.3</v>
      </c>
      <c r="G57" s="36">
        <v>28968.29</v>
      </c>
      <c r="H57" s="36">
        <v>19271.93</v>
      </c>
      <c r="I57" s="19">
        <v>0</v>
      </c>
      <c r="J57" s="36">
        <v>13430.55</v>
      </c>
      <c r="K57" s="36">
        <f t="shared" si="14"/>
        <v>171557.44999999998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-407067.12</v>
      </c>
      <c r="C61" s="35">
        <f t="shared" si="17"/>
        <v>-209398.71000000002</v>
      </c>
      <c r="D61" s="35">
        <f t="shared" si="17"/>
        <v>-249331.55999999997</v>
      </c>
      <c r="E61" s="35">
        <f t="shared" si="17"/>
        <v>-399148.46</v>
      </c>
      <c r="F61" s="35">
        <f t="shared" si="17"/>
        <v>-426174.25</v>
      </c>
      <c r="G61" s="35">
        <f t="shared" si="17"/>
        <v>-389298.17</v>
      </c>
      <c r="H61" s="35">
        <f t="shared" si="17"/>
        <v>-171432.82</v>
      </c>
      <c r="I61" s="35">
        <f t="shared" si="17"/>
        <v>-91715.44</v>
      </c>
      <c r="J61" s="35">
        <f t="shared" si="17"/>
        <v>-67733.28</v>
      </c>
      <c r="K61" s="35">
        <f>SUM(B61:J61)</f>
        <v>-2411299.8099999996</v>
      </c>
    </row>
    <row r="62" spans="1:11" ht="18.75" customHeight="1">
      <c r="A62" s="16" t="s">
        <v>75</v>
      </c>
      <c r="B62" s="35">
        <f aca="true" t="shared" si="18" ref="B62:J62">B63+B64+B65+B66+B67+B68</f>
        <v>-392792.12</v>
      </c>
      <c r="C62" s="35">
        <f t="shared" si="18"/>
        <v>-188577.50000000003</v>
      </c>
      <c r="D62" s="35">
        <f t="shared" si="18"/>
        <v>-228661.94999999998</v>
      </c>
      <c r="E62" s="35">
        <f t="shared" si="18"/>
        <v>-385410.77</v>
      </c>
      <c r="F62" s="35">
        <f t="shared" si="18"/>
        <v>-406915.16</v>
      </c>
      <c r="G62" s="35">
        <f t="shared" si="18"/>
        <v>-360518.49</v>
      </c>
      <c r="H62" s="35">
        <f t="shared" si="18"/>
        <v>-157346.6</v>
      </c>
      <c r="I62" s="35">
        <f t="shared" si="18"/>
        <v>-29488</v>
      </c>
      <c r="J62" s="35">
        <f t="shared" si="18"/>
        <v>-57524.4</v>
      </c>
      <c r="K62" s="35">
        <f aca="true" t="shared" si="19" ref="K62:K91">SUM(B62:J62)</f>
        <v>-2207234.9899999998</v>
      </c>
    </row>
    <row r="63" spans="1:11" ht="18.75" customHeight="1">
      <c r="A63" s="12" t="s">
        <v>76</v>
      </c>
      <c r="B63" s="35">
        <f>-ROUND(B9*$D$3,2)</f>
        <v>-131578.8</v>
      </c>
      <c r="C63" s="35">
        <f aca="true" t="shared" si="20" ref="C63:J63">-ROUND(C9*$D$3,2)</f>
        <v>-183992.2</v>
      </c>
      <c r="D63" s="35">
        <f t="shared" si="20"/>
        <v>-156970.4</v>
      </c>
      <c r="E63" s="35">
        <f t="shared" si="20"/>
        <v>-123994</v>
      </c>
      <c r="F63" s="35">
        <f t="shared" si="20"/>
        <v>-141728.6</v>
      </c>
      <c r="G63" s="35">
        <f t="shared" si="20"/>
        <v>-179930</v>
      </c>
      <c r="H63" s="35">
        <f t="shared" si="20"/>
        <v>-157346.6</v>
      </c>
      <c r="I63" s="35">
        <f t="shared" si="20"/>
        <v>-29488</v>
      </c>
      <c r="J63" s="35">
        <f t="shared" si="20"/>
        <v>-57524.4</v>
      </c>
      <c r="K63" s="35">
        <f t="shared" si="19"/>
        <v>-1162553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-3727.8</v>
      </c>
      <c r="C65" s="35">
        <v>-319.2</v>
      </c>
      <c r="D65" s="35">
        <v>-1010.8</v>
      </c>
      <c r="E65" s="35">
        <v>-3047.6</v>
      </c>
      <c r="F65" s="35">
        <v>-1759.4</v>
      </c>
      <c r="G65" s="35">
        <v>-1223.6</v>
      </c>
      <c r="H65" s="19">
        <v>0</v>
      </c>
      <c r="I65" s="19">
        <v>0</v>
      </c>
      <c r="J65" s="19">
        <v>0</v>
      </c>
      <c r="K65" s="35">
        <f t="shared" si="19"/>
        <v>-11088.4</v>
      </c>
    </row>
    <row r="66" spans="1:11" ht="18.75" customHeight="1">
      <c r="A66" s="12" t="s">
        <v>107</v>
      </c>
      <c r="B66" s="35">
        <v>-1349</v>
      </c>
      <c r="C66" s="35">
        <v>-133</v>
      </c>
      <c r="D66" s="35">
        <v>-372.4</v>
      </c>
      <c r="E66" s="35">
        <v>-497.8</v>
      </c>
      <c r="F66" s="35">
        <v>0</v>
      </c>
      <c r="G66" s="35">
        <v>-292.6</v>
      </c>
      <c r="H66" s="19">
        <v>0</v>
      </c>
      <c r="I66" s="19">
        <v>0</v>
      </c>
      <c r="J66" s="19">
        <v>0</v>
      </c>
      <c r="K66" s="35">
        <f t="shared" si="19"/>
        <v>-2644.8</v>
      </c>
    </row>
    <row r="67" spans="1:11" ht="18.75" customHeight="1">
      <c r="A67" s="12" t="s">
        <v>53</v>
      </c>
      <c r="B67" s="35">
        <v>-256136.52</v>
      </c>
      <c r="C67" s="35">
        <v>-4133.1</v>
      </c>
      <c r="D67" s="35">
        <v>-70308.35</v>
      </c>
      <c r="E67" s="35">
        <v>-257871.37</v>
      </c>
      <c r="F67" s="35">
        <v>-263427.16</v>
      </c>
      <c r="G67" s="35">
        <v>-179072.29</v>
      </c>
      <c r="H67" s="19">
        <v>0</v>
      </c>
      <c r="I67" s="19">
        <v>0</v>
      </c>
      <c r="J67" s="19">
        <v>0</v>
      </c>
      <c r="K67" s="35">
        <f t="shared" si="19"/>
        <v>-1030948.79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-14275</v>
      </c>
      <c r="C69" s="68">
        <f t="shared" si="21"/>
        <v>-20821.210000000003</v>
      </c>
      <c r="D69" s="68">
        <f t="shared" si="21"/>
        <v>-20669.609999999997</v>
      </c>
      <c r="E69" s="68">
        <f t="shared" si="21"/>
        <v>-13737.69</v>
      </c>
      <c r="F69" s="68">
        <f t="shared" si="21"/>
        <v>-19259.09</v>
      </c>
      <c r="G69" s="68">
        <f t="shared" si="21"/>
        <v>-28779.68</v>
      </c>
      <c r="H69" s="68">
        <f t="shared" si="21"/>
        <v>-14086.22</v>
      </c>
      <c r="I69" s="68">
        <f t="shared" si="21"/>
        <v>-62227.44</v>
      </c>
      <c r="J69" s="68">
        <f t="shared" si="21"/>
        <v>-10208.88</v>
      </c>
      <c r="K69" s="68">
        <f t="shared" si="19"/>
        <v>-204064.82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-98.49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-122.18999999999998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8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-55000</v>
      </c>
      <c r="J73" s="19">
        <v>0</v>
      </c>
      <c r="K73" s="68">
        <f t="shared" si="19"/>
        <v>-55000</v>
      </c>
    </row>
    <row r="74" spans="1:11" ht="18.75" customHeight="1">
      <c r="A74" s="34" t="s">
        <v>59</v>
      </c>
      <c r="B74" s="35">
        <v>-14275</v>
      </c>
      <c r="C74" s="35">
        <v>-20722.72</v>
      </c>
      <c r="D74" s="35">
        <v>-19590.01</v>
      </c>
      <c r="E74" s="35">
        <v>-13737.69</v>
      </c>
      <c r="F74" s="35">
        <v>-18878.44</v>
      </c>
      <c r="G74" s="35">
        <v>-28767.83</v>
      </c>
      <c r="H74" s="35">
        <v>-14086.22</v>
      </c>
      <c r="I74" s="35">
        <v>-4951.96</v>
      </c>
      <c r="J74" s="35">
        <v>-10208.88</v>
      </c>
      <c r="K74" s="68">
        <f t="shared" si="19"/>
        <v>-145218.75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1047736.8099999998</v>
      </c>
      <c r="C104" s="24">
        <f t="shared" si="22"/>
        <v>1901325.01</v>
      </c>
      <c r="D104" s="24">
        <f t="shared" si="22"/>
        <v>2241211.7199999997</v>
      </c>
      <c r="E104" s="24">
        <f t="shared" si="22"/>
        <v>1035973.6299999998</v>
      </c>
      <c r="F104" s="24">
        <f t="shared" si="22"/>
        <v>1449469.45</v>
      </c>
      <c r="G104" s="24">
        <f t="shared" si="22"/>
        <v>2305094.81</v>
      </c>
      <c r="H104" s="24">
        <f t="shared" si="22"/>
        <v>1222734.04</v>
      </c>
      <c r="I104" s="24">
        <f>+I105+I106</f>
        <v>458002.27999999997</v>
      </c>
      <c r="J104" s="24">
        <f>+J105+J106</f>
        <v>775348.4600000001</v>
      </c>
      <c r="K104" s="48">
        <f>SUM(B104:J104)</f>
        <v>12436896.209999999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1029721.4799999999</v>
      </c>
      <c r="C105" s="24">
        <f t="shared" si="23"/>
        <v>1878433.59</v>
      </c>
      <c r="D105" s="24">
        <f t="shared" si="23"/>
        <v>2216536.1999999997</v>
      </c>
      <c r="E105" s="24">
        <f t="shared" si="23"/>
        <v>1014309.5199999998</v>
      </c>
      <c r="F105" s="24">
        <f t="shared" si="23"/>
        <v>1426829.15</v>
      </c>
      <c r="G105" s="24">
        <f t="shared" si="23"/>
        <v>2276126.52</v>
      </c>
      <c r="H105" s="24">
        <f t="shared" si="23"/>
        <v>1203462.11</v>
      </c>
      <c r="I105" s="24">
        <f t="shared" si="23"/>
        <v>458002.27999999997</v>
      </c>
      <c r="J105" s="24">
        <f t="shared" si="23"/>
        <v>761917.91</v>
      </c>
      <c r="K105" s="48">
        <f>SUM(B105:J105)</f>
        <v>12265338.759999998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18015.33</v>
      </c>
      <c r="C106" s="24">
        <f t="shared" si="24"/>
        <v>22891.42</v>
      </c>
      <c r="D106" s="24">
        <f t="shared" si="24"/>
        <v>24675.52</v>
      </c>
      <c r="E106" s="24">
        <f t="shared" si="24"/>
        <v>21664.11</v>
      </c>
      <c r="F106" s="24">
        <f t="shared" si="24"/>
        <v>22640.3</v>
      </c>
      <c r="G106" s="24">
        <f t="shared" si="24"/>
        <v>28968.29</v>
      </c>
      <c r="H106" s="24">
        <f t="shared" si="24"/>
        <v>19271.93</v>
      </c>
      <c r="I106" s="19">
        <f t="shared" si="24"/>
        <v>0</v>
      </c>
      <c r="J106" s="24">
        <f t="shared" si="24"/>
        <v>13430.55</v>
      </c>
      <c r="K106" s="48">
        <f>SUM(B106:J106)</f>
        <v>171557.44999999998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12436896.209999997</v>
      </c>
      <c r="L112" s="54"/>
    </row>
    <row r="113" spans="1:11" ht="18.75" customHeight="1">
      <c r="A113" s="26" t="s">
        <v>71</v>
      </c>
      <c r="B113" s="27">
        <v>135203.37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135203.37</v>
      </c>
    </row>
    <row r="114" spans="1:11" ht="18.75" customHeight="1">
      <c r="A114" s="26" t="s">
        <v>72</v>
      </c>
      <c r="B114" s="27">
        <v>912533.44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912533.44</v>
      </c>
    </row>
    <row r="115" spans="1:11" ht="18.75" customHeight="1">
      <c r="A115" s="26" t="s">
        <v>73</v>
      </c>
      <c r="B115" s="40">
        <v>0</v>
      </c>
      <c r="C115" s="27">
        <f>+C104</f>
        <v>1901325.01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1901325.01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2241211.7199999997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2241211.7199999997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1035973.6299999998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1035973.6299999998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334891.43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334891.43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626689.75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626689.75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57984.65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57984.65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429903.62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429903.62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693460.85</v>
      </c>
      <c r="H122" s="40">
        <v>0</v>
      </c>
      <c r="I122" s="40">
        <v>0</v>
      </c>
      <c r="J122" s="40">
        <v>0</v>
      </c>
      <c r="K122" s="41">
        <f t="shared" si="25"/>
        <v>693460.85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54467.41</v>
      </c>
      <c r="H123" s="40">
        <v>0</v>
      </c>
      <c r="I123" s="40">
        <v>0</v>
      </c>
      <c r="J123" s="40">
        <v>0</v>
      </c>
      <c r="K123" s="41">
        <f t="shared" si="25"/>
        <v>54467.41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343956.61</v>
      </c>
      <c r="H124" s="40">
        <v>0</v>
      </c>
      <c r="I124" s="40">
        <v>0</v>
      </c>
      <c r="J124" s="40">
        <v>0</v>
      </c>
      <c r="K124" s="41">
        <f t="shared" si="25"/>
        <v>343956.61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332572</v>
      </c>
      <c r="H125" s="40">
        <v>0</v>
      </c>
      <c r="I125" s="40">
        <v>0</v>
      </c>
      <c r="J125" s="40">
        <v>0</v>
      </c>
      <c r="K125" s="41">
        <f t="shared" si="25"/>
        <v>332572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880637.94</v>
      </c>
      <c r="H126" s="40">
        <v>0</v>
      </c>
      <c r="I126" s="40">
        <v>0</v>
      </c>
      <c r="J126" s="40">
        <v>0</v>
      </c>
      <c r="K126" s="41">
        <f t="shared" si="25"/>
        <v>880637.94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459327.21</v>
      </c>
      <c r="I127" s="40">
        <v>0</v>
      </c>
      <c r="J127" s="40">
        <v>0</v>
      </c>
      <c r="K127" s="41">
        <f t="shared" si="25"/>
        <v>459327.21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763406.83</v>
      </c>
      <c r="I128" s="40">
        <v>0</v>
      </c>
      <c r="J128" s="40">
        <v>0</v>
      </c>
      <c r="K128" s="41">
        <f t="shared" si="25"/>
        <v>763406.83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458002.28</v>
      </c>
      <c r="J129" s="40">
        <v>0</v>
      </c>
      <c r="K129" s="41">
        <f t="shared" si="25"/>
        <v>458002.28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775348.46</v>
      </c>
      <c r="K130" s="44">
        <f t="shared" si="25"/>
        <v>775348.46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2016-07-25T18:43:02Z</dcterms:modified>
  <cp:category/>
  <cp:version/>
  <cp:contentType/>
  <cp:contentStatus/>
</cp:coreProperties>
</file>