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<sst xmlns="http://schemas.openxmlformats.org/spreadsheetml/2006/main" count="134" uniqueCount="134">
  <si>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</si>
  <si>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</si>
  <si>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</si>
  <si>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</si>
  <si>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</si>
  <si>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</si>
  <si>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</si>
  <si>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</si>
  <si>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</si>
  <si>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</si>
  <si>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</si>
  <si>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</si>
  <si>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</si>
  <si>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</si>
  <si>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</si>
  <si>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</si>
  <si>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</si>
  <si>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</si>
  <si>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</si>
  <si>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</si>
  <si>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</si>
  <si>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</si>
  <si>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</si>
  <si>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</si>
  <si>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</si>
  <si>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</si>
  <si>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</si>
  <si>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</si>
  <si>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</si>
  <si>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</si>
  <si>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</si>
  <si>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</si>
  <si>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</si>
  <si>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</si>
  <si>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</si>
  <si>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</si>
  <si>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</si>
  <si>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</si>
  <si>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</si>
  <si>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</si>
  <si>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</si>
  <si>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</si>
  <si>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</si>
  <si>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</si>
  <si>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</si>
  <si>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</si>
  <si>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</si>
  <si>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</si>
  <si>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</si>
  <si>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</si>
  <si>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</si>
  <si>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</si>
  <si>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</si>
  <si>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</si>
  <si>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</si>
  <si>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</si>
  <si>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</si>
  <si>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</si>
  <si>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</si>
  <si>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</si>
  <si>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</si>
  <si>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</si>
  <si>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</si>
  <si>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</si>
  <si>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</si>
  <si>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</si>
  <si>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</si>
  <si>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</si>
  <si>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</si>
  <si>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</si>
  <si>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</si>
  <si>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</si>
  <si>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</si>
  <si>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</si>
  <si>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</si>
  <si>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</si>
  <si>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</si>
  <si>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</si>
  <si>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</si>
  <si>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</si>
  <si>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</si>
  <si>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</si>
  <si>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</si>
  <si>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</si>
  <si>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</si>
  <si>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</si>
  <si>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</si>
  <si>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</si>
  <si>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</si>
  <si>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</si>
  <si>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</si>
  <si>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</si>
  <si>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</si>
  <si>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</si>
  <si>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</si>
  <si>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</si>
  <si>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</si>
  <si>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</si>
  <si>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</si>
  <si>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</si>
  <si>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</si>
  <si>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</si>
  <si>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</si>
  <si>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</si>
  <si>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</si>
  <si>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</si>
  <si>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</si>
  <si>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</si>
  <si>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</si>
  <si>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</si>
  <si>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</si>
  <si>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</si>
  <si>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</si>
  <si>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</si>
  <si>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</si>
  <si>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</si>
  <si>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</si>
  <si>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</si>
  <si>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</si>
  <si>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</si>
  <si>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</si>
  <si>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</si>
  <si>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</si>
  <si>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</si>
  <si>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</si>
  <si>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</si>
  <si>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</si>
  <si>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</si>
  <si>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</si>
  <si>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</si>
  <si>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</si>
  <si>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</si>
  <si>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</si>
  <si>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16/07/16 - VENCIMENTO 25/07/16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</si>
</sst>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305868</v>
      </c>
      <c r="C7" s="9">
        <f t="shared" si="0"/>
        <v>393787</v>
      </c>
      <c r="D7" s="9">
        <f t="shared" si="0"/>
        <v>442607</v>
      </c>
      <c r="E7" s="9">
        <f t="shared" si="0"/>
        <v>249446</v>
      </c>
      <c r="F7" s="9">
        <f t="shared" si="0"/>
        <v>376115</v>
      </c>
      <c r="G7" s="9">
        <f t="shared" si="0"/>
        <v>603301</v>
      </c>
      <c r="H7" s="9">
        <f t="shared" si="0"/>
        <v>238604</v>
      </c>
      <c r="I7" s="9">
        <f t="shared" si="0"/>
        <v>54508</v>
      </c>
      <c r="J7" s="9">
        <f t="shared" si="0"/>
        <v>178657</v>
      </c>
      <c r="K7" s="9">
        <f t="shared" si="0"/>
        <v>2842893</v>
      </c>
      <c r="L7" s="52"/>
    </row>
    <row r="8" spans="1:11" ht="17.25" customHeight="1">
      <c r="A8" s="10" t="s">
        <v>99</v>
      </c>
      <c r="B8" s="11">
        <f>B9+B12+B16</f>
        <v>156614</v>
      </c>
      <c r="C8" s="11">
        <f aca="true" t="shared" si="1" ref="C8:J8">C9+C12+C16</f>
        <v>211530</v>
      </c>
      <c r="D8" s="11">
        <f t="shared" si="1"/>
        <v>225779</v>
      </c>
      <c r="E8" s="11">
        <f t="shared" si="1"/>
        <v>135501</v>
      </c>
      <c r="F8" s="11">
        <f t="shared" si="1"/>
        <v>189931</v>
      </c>
      <c r="G8" s="11">
        <f t="shared" si="1"/>
        <v>307373</v>
      </c>
      <c r="H8" s="11">
        <f t="shared" si="1"/>
        <v>136651</v>
      </c>
      <c r="I8" s="11">
        <f t="shared" si="1"/>
        <v>26454</v>
      </c>
      <c r="J8" s="11">
        <f t="shared" si="1"/>
        <v>90432</v>
      </c>
      <c r="K8" s="11">
        <f>SUM(B8:J8)</f>
        <v>1480265</v>
      </c>
    </row>
    <row r="9" spans="1:11" ht="17.25" customHeight="1">
      <c r="A9" s="15" t="s">
        <v>17</v>
      </c>
      <c r="B9" s="13">
        <f>+B10+B11</f>
        <v>24523</v>
      </c>
      <c r="C9" s="13">
        <f aca="true" t="shared" si="2" ref="C9:J9">+C10+C11</f>
        <v>36895</v>
      </c>
      <c r="D9" s="13">
        <f t="shared" si="2"/>
        <v>33919</v>
      </c>
      <c r="E9" s="13">
        <f t="shared" si="2"/>
        <v>22473</v>
      </c>
      <c r="F9" s="13">
        <f t="shared" si="2"/>
        <v>24569</v>
      </c>
      <c r="G9" s="13">
        <f t="shared" si="2"/>
        <v>29420</v>
      </c>
      <c r="H9" s="13">
        <f t="shared" si="2"/>
        <v>24177</v>
      </c>
      <c r="I9" s="13">
        <f t="shared" si="2"/>
        <v>5261</v>
      </c>
      <c r="J9" s="13">
        <f t="shared" si="2"/>
        <v>12173</v>
      </c>
      <c r="K9" s="11">
        <f>SUM(B9:J9)</f>
        <v>213410</v>
      </c>
    </row>
    <row r="10" spans="1:11" ht="17.25" customHeight="1">
      <c r="A10" s="29" t="s">
        <v>18</v>
      </c>
      <c r="B10" s="13">
        <v>24523</v>
      </c>
      <c r="C10" s="13">
        <v>36895</v>
      </c>
      <c r="D10" s="13">
        <v>33919</v>
      </c>
      <c r="E10" s="13">
        <v>22473</v>
      </c>
      <c r="F10" s="13">
        <v>24569</v>
      </c>
      <c r="G10" s="13">
        <v>29420</v>
      </c>
      <c r="H10" s="13">
        <v>24177</v>
      </c>
      <c r="I10" s="13">
        <v>5261</v>
      </c>
      <c r="J10" s="13">
        <v>12173</v>
      </c>
      <c r="K10" s="11">
        <f>SUM(B10:J10)</f>
        <v>213410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114062</v>
      </c>
      <c r="C12" s="17">
        <f t="shared" si="3"/>
        <v>152393</v>
      </c>
      <c r="D12" s="17">
        <f t="shared" si="3"/>
        <v>166261</v>
      </c>
      <c r="E12" s="17">
        <f t="shared" si="3"/>
        <v>98033</v>
      </c>
      <c r="F12" s="17">
        <f t="shared" si="3"/>
        <v>140326</v>
      </c>
      <c r="G12" s="17">
        <f t="shared" si="3"/>
        <v>234213</v>
      </c>
      <c r="H12" s="17">
        <f t="shared" si="3"/>
        <v>99088</v>
      </c>
      <c r="I12" s="17">
        <f t="shared" si="3"/>
        <v>18027</v>
      </c>
      <c r="J12" s="17">
        <f t="shared" si="3"/>
        <v>67609</v>
      </c>
      <c r="K12" s="11">
        <f aca="true" t="shared" si="4" ref="K12:K27">SUM(B12:J12)</f>
        <v>1090012</v>
      </c>
    </row>
    <row r="13" spans="1:13" ht="17.25" customHeight="1">
      <c r="A13" s="14" t="s">
        <v>20</v>
      </c>
      <c r="B13" s="13">
        <v>55844</v>
      </c>
      <c r="C13" s="13">
        <v>80466</v>
      </c>
      <c r="D13" s="13">
        <v>88676</v>
      </c>
      <c r="E13" s="13">
        <v>51965</v>
      </c>
      <c r="F13" s="13">
        <v>69774</v>
      </c>
      <c r="G13" s="13">
        <v>107884</v>
      </c>
      <c r="H13" s="13">
        <v>46594</v>
      </c>
      <c r="I13" s="13">
        <v>10556</v>
      </c>
      <c r="J13" s="13">
        <v>36089</v>
      </c>
      <c r="K13" s="11">
        <f t="shared" si="4"/>
        <v>547848</v>
      </c>
      <c r="L13" s="52"/>
      <c r="M13" s="53"/>
    </row>
    <row r="14" spans="1:12" ht="17.25" customHeight="1">
      <c r="A14" s="14" t="s">
        <v>21</v>
      </c>
      <c r="B14" s="13">
        <v>56014</v>
      </c>
      <c r="C14" s="13">
        <v>68682</v>
      </c>
      <c r="D14" s="13">
        <v>75043</v>
      </c>
      <c r="E14" s="13">
        <v>44219</v>
      </c>
      <c r="F14" s="13">
        <v>68557</v>
      </c>
      <c r="G14" s="13">
        <v>123251</v>
      </c>
      <c r="H14" s="13">
        <v>49975</v>
      </c>
      <c r="I14" s="13">
        <v>7043</v>
      </c>
      <c r="J14" s="13">
        <v>30678</v>
      </c>
      <c r="K14" s="11">
        <f t="shared" si="4"/>
        <v>523462</v>
      </c>
      <c r="L14" s="52"/>
    </row>
    <row r="15" spans="1:11" ht="17.25" customHeight="1">
      <c r="A15" s="14" t="s">
        <v>22</v>
      </c>
      <c r="B15" s="13">
        <v>2204</v>
      </c>
      <c r="C15" s="13">
        <v>3245</v>
      </c>
      <c r="D15" s="13">
        <v>2542</v>
      </c>
      <c r="E15" s="13">
        <v>1849</v>
      </c>
      <c r="F15" s="13">
        <v>1995</v>
      </c>
      <c r="G15" s="13">
        <v>3078</v>
      </c>
      <c r="H15" s="13">
        <v>2519</v>
      </c>
      <c r="I15" s="13">
        <v>428</v>
      </c>
      <c r="J15" s="13">
        <v>842</v>
      </c>
      <c r="K15" s="11">
        <f t="shared" si="4"/>
        <v>18702</v>
      </c>
    </row>
    <row r="16" spans="1:11" ht="17.25" customHeight="1">
      <c r="A16" s="15" t="s">
        <v>95</v>
      </c>
      <c r="B16" s="13">
        <f>B17+B18+B19</f>
        <v>18029</v>
      </c>
      <c r="C16" s="13">
        <f aca="true" t="shared" si="5" ref="C16:J16">C17+C18+C19</f>
        <v>22242</v>
      </c>
      <c r="D16" s="13">
        <f t="shared" si="5"/>
        <v>25599</v>
      </c>
      <c r="E16" s="13">
        <f t="shared" si="5"/>
        <v>14995</v>
      </c>
      <c r="F16" s="13">
        <f t="shared" si="5"/>
        <v>25036</v>
      </c>
      <c r="G16" s="13">
        <f t="shared" si="5"/>
        <v>43740</v>
      </c>
      <c r="H16" s="13">
        <f t="shared" si="5"/>
        <v>13386</v>
      </c>
      <c r="I16" s="13">
        <f t="shared" si="5"/>
        <v>3166</v>
      </c>
      <c r="J16" s="13">
        <f t="shared" si="5"/>
        <v>10650</v>
      </c>
      <c r="K16" s="11">
        <f t="shared" si="4"/>
        <v>176843</v>
      </c>
    </row>
    <row r="17" spans="1:11" ht="17.25" customHeight="1">
      <c r="A17" s="14" t="s">
        <v>96</v>
      </c>
      <c r="B17" s="13">
        <v>11054</v>
      </c>
      <c r="C17" s="13">
        <v>15199</v>
      </c>
      <c r="D17" s="13">
        <v>15716</v>
      </c>
      <c r="E17" s="13">
        <v>9283</v>
      </c>
      <c r="F17" s="13">
        <v>15578</v>
      </c>
      <c r="G17" s="13">
        <v>24687</v>
      </c>
      <c r="H17" s="13">
        <v>8344</v>
      </c>
      <c r="I17" s="13">
        <v>2109</v>
      </c>
      <c r="J17" s="13">
        <v>6465</v>
      </c>
      <c r="K17" s="11">
        <f t="shared" si="4"/>
        <v>108435</v>
      </c>
    </row>
    <row r="18" spans="1:11" ht="17.25" customHeight="1">
      <c r="A18" s="14" t="s">
        <v>97</v>
      </c>
      <c r="B18" s="13">
        <v>6617</v>
      </c>
      <c r="C18" s="13">
        <v>6609</v>
      </c>
      <c r="D18" s="13">
        <v>9539</v>
      </c>
      <c r="E18" s="13">
        <v>5431</v>
      </c>
      <c r="F18" s="13">
        <v>9105</v>
      </c>
      <c r="G18" s="13">
        <v>18569</v>
      </c>
      <c r="H18" s="13">
        <v>4732</v>
      </c>
      <c r="I18" s="13">
        <v>997</v>
      </c>
      <c r="J18" s="13">
        <v>4071</v>
      </c>
      <c r="K18" s="11">
        <f t="shared" si="4"/>
        <v>65670</v>
      </c>
    </row>
    <row r="19" spans="1:11" ht="17.25" customHeight="1">
      <c r="A19" s="14" t="s">
        <v>98</v>
      </c>
      <c r="B19" s="13">
        <v>358</v>
      </c>
      <c r="C19" s="13">
        <v>434</v>
      </c>
      <c r="D19" s="13">
        <v>344</v>
      </c>
      <c r="E19" s="13">
        <v>281</v>
      </c>
      <c r="F19" s="13">
        <v>353</v>
      </c>
      <c r="G19" s="13">
        <v>484</v>
      </c>
      <c r="H19" s="13">
        <v>310</v>
      </c>
      <c r="I19" s="13">
        <v>60</v>
      </c>
      <c r="J19" s="13">
        <v>114</v>
      </c>
      <c r="K19" s="11">
        <f t="shared" si="4"/>
        <v>2738</v>
      </c>
    </row>
    <row r="20" spans="1:11" ht="17.25" customHeight="1">
      <c r="A20" s="16" t="s">
        <v>23</v>
      </c>
      <c r="B20" s="11">
        <f>+B21+B22+B23</f>
        <v>86075</v>
      </c>
      <c r="C20" s="11">
        <f aca="true" t="shared" si="6" ref="C20:J20">+C21+C22+C23</f>
        <v>96440</v>
      </c>
      <c r="D20" s="11">
        <f t="shared" si="6"/>
        <v>120086</v>
      </c>
      <c r="E20" s="11">
        <f t="shared" si="6"/>
        <v>62840</v>
      </c>
      <c r="F20" s="11">
        <f t="shared" si="6"/>
        <v>116159</v>
      </c>
      <c r="G20" s="11">
        <f t="shared" si="6"/>
        <v>206010</v>
      </c>
      <c r="H20" s="11">
        <f t="shared" si="6"/>
        <v>62097</v>
      </c>
      <c r="I20" s="11">
        <f t="shared" si="6"/>
        <v>14811</v>
      </c>
      <c r="J20" s="11">
        <f t="shared" si="6"/>
        <v>45056</v>
      </c>
      <c r="K20" s="11">
        <f t="shared" si="4"/>
        <v>809574</v>
      </c>
    </row>
    <row r="21" spans="1:12" ht="17.25" customHeight="1">
      <c r="A21" s="12" t="s">
        <v>24</v>
      </c>
      <c r="B21" s="13">
        <v>45470</v>
      </c>
      <c r="C21" s="13">
        <v>55984</v>
      </c>
      <c r="D21" s="13">
        <v>69218</v>
      </c>
      <c r="E21" s="13">
        <v>36156</v>
      </c>
      <c r="F21" s="13">
        <v>62319</v>
      </c>
      <c r="G21" s="13">
        <v>99149</v>
      </c>
      <c r="H21" s="13">
        <v>32628</v>
      </c>
      <c r="I21" s="13">
        <v>9160</v>
      </c>
      <c r="J21" s="13">
        <v>25495</v>
      </c>
      <c r="K21" s="11">
        <f t="shared" si="4"/>
        <v>435579</v>
      </c>
      <c r="L21" s="52"/>
    </row>
    <row r="22" spans="1:12" ht="17.25" customHeight="1">
      <c r="A22" s="12" t="s">
        <v>25</v>
      </c>
      <c r="B22" s="13">
        <v>39442</v>
      </c>
      <c r="C22" s="13">
        <v>39001</v>
      </c>
      <c r="D22" s="13">
        <v>49544</v>
      </c>
      <c r="E22" s="13">
        <v>25902</v>
      </c>
      <c r="F22" s="13">
        <v>52671</v>
      </c>
      <c r="G22" s="13">
        <v>104952</v>
      </c>
      <c r="H22" s="13">
        <v>28555</v>
      </c>
      <c r="I22" s="13">
        <v>5437</v>
      </c>
      <c r="J22" s="13">
        <v>19153</v>
      </c>
      <c r="K22" s="11">
        <f t="shared" si="4"/>
        <v>364657</v>
      </c>
      <c r="L22" s="52"/>
    </row>
    <row r="23" spans="1:11" ht="17.25" customHeight="1">
      <c r="A23" s="12" t="s">
        <v>26</v>
      </c>
      <c r="B23" s="13">
        <v>1163</v>
      </c>
      <c r="C23" s="13">
        <v>1455</v>
      </c>
      <c r="D23" s="13">
        <v>1324</v>
      </c>
      <c r="E23" s="13">
        <v>782</v>
      </c>
      <c r="F23" s="13">
        <v>1169</v>
      </c>
      <c r="G23" s="13">
        <v>1909</v>
      </c>
      <c r="H23" s="13">
        <v>914</v>
      </c>
      <c r="I23" s="13">
        <v>214</v>
      </c>
      <c r="J23" s="13">
        <v>408</v>
      </c>
      <c r="K23" s="11">
        <f t="shared" si="4"/>
        <v>9338</v>
      </c>
    </row>
    <row r="24" spans="1:11" ht="17.25" customHeight="1">
      <c r="A24" s="16" t="s">
        <v>27</v>
      </c>
      <c r="B24" s="13">
        <f>+B25+B26</f>
        <v>63179</v>
      </c>
      <c r="C24" s="13">
        <f aca="true" t="shared" si="7" ref="C24:J24">+C25+C26</f>
        <v>85817</v>
      </c>
      <c r="D24" s="13">
        <f t="shared" si="7"/>
        <v>96742</v>
      </c>
      <c r="E24" s="13">
        <f t="shared" si="7"/>
        <v>51105</v>
      </c>
      <c r="F24" s="13">
        <f t="shared" si="7"/>
        <v>70025</v>
      </c>
      <c r="G24" s="13">
        <f t="shared" si="7"/>
        <v>89918</v>
      </c>
      <c r="H24" s="13">
        <f t="shared" si="7"/>
        <v>38150</v>
      </c>
      <c r="I24" s="13">
        <f t="shared" si="7"/>
        <v>13243</v>
      </c>
      <c r="J24" s="13">
        <f t="shared" si="7"/>
        <v>43169</v>
      </c>
      <c r="K24" s="11">
        <f t="shared" si="4"/>
        <v>551348</v>
      </c>
    </row>
    <row r="25" spans="1:12" ht="17.25" customHeight="1">
      <c r="A25" s="12" t="s">
        <v>131</v>
      </c>
      <c r="B25" s="13">
        <v>38452</v>
      </c>
      <c r="C25" s="13">
        <v>54795</v>
      </c>
      <c r="D25" s="13">
        <v>63909</v>
      </c>
      <c r="E25" s="13">
        <v>33813</v>
      </c>
      <c r="F25" s="13">
        <v>43137</v>
      </c>
      <c r="G25" s="13">
        <v>53676</v>
      </c>
      <c r="H25" s="13">
        <v>23905</v>
      </c>
      <c r="I25" s="13">
        <v>9877</v>
      </c>
      <c r="J25" s="13">
        <v>27561</v>
      </c>
      <c r="K25" s="11">
        <f t="shared" si="4"/>
        <v>349125</v>
      </c>
      <c r="L25" s="52"/>
    </row>
    <row r="26" spans="1:12" ht="17.25" customHeight="1">
      <c r="A26" s="12" t="s">
        <v>132</v>
      </c>
      <c r="B26" s="13">
        <v>24727</v>
      </c>
      <c r="C26" s="13">
        <v>31022</v>
      </c>
      <c r="D26" s="13">
        <v>32833</v>
      </c>
      <c r="E26" s="13">
        <v>17292</v>
      </c>
      <c r="F26" s="13">
        <v>26888</v>
      </c>
      <c r="G26" s="13">
        <v>36242</v>
      </c>
      <c r="H26" s="13">
        <v>14245</v>
      </c>
      <c r="I26" s="13">
        <v>3366</v>
      </c>
      <c r="J26" s="13">
        <v>15608</v>
      </c>
      <c r="K26" s="11">
        <f t="shared" si="4"/>
        <v>202223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1706</v>
      </c>
      <c r="I27" s="11">
        <v>0</v>
      </c>
      <c r="J27" s="11">
        <v>0</v>
      </c>
      <c r="K27" s="11">
        <f t="shared" si="4"/>
        <v>1706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26510.47</v>
      </c>
      <c r="I35" s="19">
        <v>0</v>
      </c>
      <c r="J35" s="19">
        <v>0</v>
      </c>
      <c r="K35" s="23">
        <f>SUM(B35:J35)</f>
        <v>26510.47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854220.9</v>
      </c>
      <c r="C47" s="22">
        <f aca="true" t="shared" si="12" ref="C47:H47">+C48+C57</f>
        <v>1250820.18</v>
      </c>
      <c r="D47" s="22">
        <f t="shared" si="12"/>
        <v>1577795.7</v>
      </c>
      <c r="E47" s="22">
        <f t="shared" si="12"/>
        <v>766393.0700000001</v>
      </c>
      <c r="F47" s="22">
        <f t="shared" si="12"/>
        <v>1112863.1500000001</v>
      </c>
      <c r="G47" s="22">
        <f t="shared" si="12"/>
        <v>1533550.14</v>
      </c>
      <c r="H47" s="22">
        <f t="shared" si="12"/>
        <v>728445.1200000001</v>
      </c>
      <c r="I47" s="22">
        <f>+I48+I57</f>
        <v>276401.98</v>
      </c>
      <c r="J47" s="22">
        <f>+J48+J57</f>
        <v>551207.68</v>
      </c>
      <c r="K47" s="22">
        <f>SUM(B47:J47)</f>
        <v>8651697.92</v>
      </c>
    </row>
    <row r="48" spans="1:11" ht="17.25" customHeight="1">
      <c r="A48" s="16" t="s">
        <v>113</v>
      </c>
      <c r="B48" s="23">
        <f>SUM(B49:B56)</f>
        <v>836205.5700000001</v>
      </c>
      <c r="C48" s="23">
        <f aca="true" t="shared" si="13" ref="C48:J48">SUM(C49:C56)</f>
        <v>1227928.76</v>
      </c>
      <c r="D48" s="23">
        <f t="shared" si="13"/>
        <v>1553120.18</v>
      </c>
      <c r="E48" s="23">
        <f t="shared" si="13"/>
        <v>744728.9600000001</v>
      </c>
      <c r="F48" s="23">
        <f t="shared" si="13"/>
        <v>1090222.85</v>
      </c>
      <c r="G48" s="23">
        <f t="shared" si="13"/>
        <v>1504581.8499999999</v>
      </c>
      <c r="H48" s="23">
        <f t="shared" si="13"/>
        <v>709173.1900000001</v>
      </c>
      <c r="I48" s="23">
        <f t="shared" si="13"/>
        <v>276401.98</v>
      </c>
      <c r="J48" s="23">
        <f t="shared" si="13"/>
        <v>537777.13</v>
      </c>
      <c r="K48" s="23">
        <f aca="true" t="shared" si="14" ref="K48:K57">SUM(B48:J48)</f>
        <v>8480140.47</v>
      </c>
    </row>
    <row r="49" spans="1:11" ht="17.25" customHeight="1">
      <c r="A49" s="34" t="s">
        <v>44</v>
      </c>
      <c r="B49" s="23">
        <f aca="true" t="shared" si="15" ref="B49:H49">ROUND(B30*B7,2)</f>
        <v>833582.06</v>
      </c>
      <c r="C49" s="23">
        <f t="shared" si="15"/>
        <v>1221369.76</v>
      </c>
      <c r="D49" s="23">
        <f t="shared" si="15"/>
        <v>1548947.46</v>
      </c>
      <c r="E49" s="23">
        <f t="shared" si="15"/>
        <v>742426.13</v>
      </c>
      <c r="F49" s="23">
        <f t="shared" si="15"/>
        <v>1086709.07</v>
      </c>
      <c r="G49" s="23">
        <f t="shared" si="15"/>
        <v>1499504.64</v>
      </c>
      <c r="H49" s="23">
        <f t="shared" si="15"/>
        <v>680045.26</v>
      </c>
      <c r="I49" s="23">
        <f>ROUND(I30*I7,2)</f>
        <v>275336.26</v>
      </c>
      <c r="J49" s="23">
        <f>ROUND(J30*J7,2)</f>
        <v>535560.09</v>
      </c>
      <c r="K49" s="23">
        <f t="shared" si="14"/>
        <v>8423480.73</v>
      </c>
    </row>
    <row r="50" spans="1:11" ht="17.25" customHeight="1">
      <c r="A50" s="34" t="s">
        <v>45</v>
      </c>
      <c r="B50" s="19">
        <v>0</v>
      </c>
      <c r="C50" s="23">
        <f>ROUND(C31*C7,2)</f>
        <v>2714.84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2714.84</v>
      </c>
    </row>
    <row r="51" spans="1:11" ht="17.25" customHeight="1">
      <c r="A51" s="67" t="s">
        <v>106</v>
      </c>
      <c r="B51" s="68">
        <f aca="true" t="shared" si="16" ref="B51:H51">ROUND(B32*B7,2)</f>
        <v>-1468.17</v>
      </c>
      <c r="C51" s="68">
        <f t="shared" si="16"/>
        <v>-1929.56</v>
      </c>
      <c r="D51" s="68">
        <f t="shared" si="16"/>
        <v>-2213.04</v>
      </c>
      <c r="E51" s="68">
        <f t="shared" si="16"/>
        <v>-1142.57</v>
      </c>
      <c r="F51" s="68">
        <f t="shared" si="16"/>
        <v>-1767.74</v>
      </c>
      <c r="G51" s="68">
        <f t="shared" si="16"/>
        <v>-2352.87</v>
      </c>
      <c r="H51" s="68">
        <f t="shared" si="16"/>
        <v>-1097.58</v>
      </c>
      <c r="I51" s="19">
        <v>0</v>
      </c>
      <c r="J51" s="19">
        <v>0</v>
      </c>
      <c r="K51" s="68">
        <f>SUM(B51:J51)</f>
        <v>-11971.53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26510.47</v>
      </c>
      <c r="I53" s="31">
        <f>+I35</f>
        <v>0</v>
      </c>
      <c r="J53" s="31">
        <f>+J35</f>
        <v>0</v>
      </c>
      <c r="K53" s="23">
        <f t="shared" si="14"/>
        <v>26510.47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-93187.4</v>
      </c>
      <c r="C61" s="35">
        <f t="shared" si="17"/>
        <v>-140299.49</v>
      </c>
      <c r="D61" s="35">
        <f t="shared" si="17"/>
        <v>-129971.8</v>
      </c>
      <c r="E61" s="35">
        <f t="shared" si="17"/>
        <v>-85397.4</v>
      </c>
      <c r="F61" s="35">
        <f t="shared" si="17"/>
        <v>-93742.84999999999</v>
      </c>
      <c r="G61" s="35">
        <f t="shared" si="17"/>
        <v>-111807.85</v>
      </c>
      <c r="H61" s="35">
        <f t="shared" si="17"/>
        <v>-91872.6</v>
      </c>
      <c r="I61" s="35">
        <f t="shared" si="17"/>
        <v>-22267.28</v>
      </c>
      <c r="J61" s="35">
        <f t="shared" si="17"/>
        <v>-46257.4</v>
      </c>
      <c r="K61" s="35">
        <f>SUM(B61:J61)</f>
        <v>-814804.07</v>
      </c>
    </row>
    <row r="62" spans="1:11" ht="18.75" customHeight="1">
      <c r="A62" s="16" t="s">
        <v>75</v>
      </c>
      <c r="B62" s="35">
        <f aca="true" t="shared" si="18" ref="B62:J62">B63+B64+B65+B66+B67+B68</f>
        <v>-93187.4</v>
      </c>
      <c r="C62" s="35">
        <f t="shared" si="18"/>
        <v>-140201</v>
      </c>
      <c r="D62" s="35">
        <f t="shared" si="18"/>
        <v>-128892.2</v>
      </c>
      <c r="E62" s="35">
        <f t="shared" si="18"/>
        <v>-85397.4</v>
      </c>
      <c r="F62" s="35">
        <f t="shared" si="18"/>
        <v>-93362.2</v>
      </c>
      <c r="G62" s="35">
        <f t="shared" si="18"/>
        <v>-111796</v>
      </c>
      <c r="H62" s="35">
        <f t="shared" si="18"/>
        <v>-91872.6</v>
      </c>
      <c r="I62" s="35">
        <f t="shared" si="18"/>
        <v>-19991.8</v>
      </c>
      <c r="J62" s="35">
        <f t="shared" si="18"/>
        <v>-46257.4</v>
      </c>
      <c r="K62" s="35">
        <f aca="true" t="shared" si="19" ref="K62:K91">SUM(B62:J62)</f>
        <v>-810958</v>
      </c>
    </row>
    <row r="63" spans="1:11" ht="18.75" customHeight="1">
      <c r="A63" s="12" t="s">
        <v>76</v>
      </c>
      <c r="B63" s="35">
        <f>-ROUND(B9*$D$3,2)</f>
        <v>-93187.4</v>
      </c>
      <c r="C63" s="35">
        <f aca="true" t="shared" si="20" ref="C63:J63">-ROUND(C9*$D$3,2)</f>
        <v>-140201</v>
      </c>
      <c r="D63" s="35">
        <f t="shared" si="20"/>
        <v>-128892.2</v>
      </c>
      <c r="E63" s="35">
        <f t="shared" si="20"/>
        <v>-85397.4</v>
      </c>
      <c r="F63" s="35">
        <f t="shared" si="20"/>
        <v>-93362.2</v>
      </c>
      <c r="G63" s="35">
        <f t="shared" si="20"/>
        <v>-111796</v>
      </c>
      <c r="H63" s="35">
        <f t="shared" si="20"/>
        <v>-91872.6</v>
      </c>
      <c r="I63" s="35">
        <f t="shared" si="20"/>
        <v>-19991.8</v>
      </c>
      <c r="J63" s="35">
        <f t="shared" si="20"/>
        <v>-46257.4</v>
      </c>
      <c r="K63" s="35">
        <f t="shared" si="19"/>
        <v>-810958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-98.49</v>
      </c>
      <c r="D69" s="68">
        <f t="shared" si="21"/>
        <v>-1079.6</v>
      </c>
      <c r="E69" s="19">
        <v>0</v>
      </c>
      <c r="F69" s="68">
        <f t="shared" si="21"/>
        <v>-380.65</v>
      </c>
      <c r="G69" s="68">
        <f t="shared" si="21"/>
        <v>-11.85</v>
      </c>
      <c r="H69" s="19">
        <v>0</v>
      </c>
      <c r="I69" s="68">
        <f t="shared" si="21"/>
        <v>-2275.48</v>
      </c>
      <c r="J69" s="19">
        <v>0</v>
      </c>
      <c r="K69" s="68">
        <f t="shared" si="19"/>
        <v>-3846.0699999999997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761033.5</v>
      </c>
      <c r="C104" s="24">
        <f t="shared" si="22"/>
        <v>1110520.69</v>
      </c>
      <c r="D104" s="24">
        <f t="shared" si="22"/>
        <v>1447823.9</v>
      </c>
      <c r="E104" s="24">
        <f t="shared" si="22"/>
        <v>680995.67</v>
      </c>
      <c r="F104" s="24">
        <f t="shared" si="22"/>
        <v>1019120.3000000002</v>
      </c>
      <c r="G104" s="24">
        <f t="shared" si="22"/>
        <v>1421742.2899999998</v>
      </c>
      <c r="H104" s="24">
        <f t="shared" si="22"/>
        <v>636572.5200000001</v>
      </c>
      <c r="I104" s="24">
        <f>+I105+I106</f>
        <v>254134.69999999998</v>
      </c>
      <c r="J104" s="24">
        <f>+J105+J106</f>
        <v>504950.27999999997</v>
      </c>
      <c r="K104" s="48">
        <f>SUM(B104:J104)</f>
        <v>7836893.850000001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743018.17</v>
      </c>
      <c r="C105" s="24">
        <f t="shared" si="23"/>
        <v>1087629.27</v>
      </c>
      <c r="D105" s="24">
        <f t="shared" si="23"/>
        <v>1423148.38</v>
      </c>
      <c r="E105" s="24">
        <f t="shared" si="23"/>
        <v>659331.56</v>
      </c>
      <c r="F105" s="24">
        <f t="shared" si="23"/>
        <v>996480.0000000001</v>
      </c>
      <c r="G105" s="24">
        <f t="shared" si="23"/>
        <v>1392773.9999999998</v>
      </c>
      <c r="H105" s="24">
        <f t="shared" si="23"/>
        <v>617300.5900000001</v>
      </c>
      <c r="I105" s="24">
        <f t="shared" si="23"/>
        <v>254134.69999999998</v>
      </c>
      <c r="J105" s="24">
        <f t="shared" si="23"/>
        <v>491519.73</v>
      </c>
      <c r="K105" s="48">
        <f>SUM(B105:J105)</f>
        <v>7665336.4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7836893.84</v>
      </c>
      <c r="L112" s="54"/>
    </row>
    <row r="113" spans="1:11" ht="18.75" customHeight="1">
      <c r="A113" s="26" t="s">
        <v>71</v>
      </c>
      <c r="B113" s="27">
        <v>98932.99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98932.99</v>
      </c>
    </row>
    <row r="114" spans="1:11" ht="18.75" customHeight="1">
      <c r="A114" s="26" t="s">
        <v>72</v>
      </c>
      <c r="B114" s="27">
        <v>662100.51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662100.51</v>
      </c>
    </row>
    <row r="115" spans="1:11" ht="18.75" customHeight="1">
      <c r="A115" s="26" t="s">
        <v>73</v>
      </c>
      <c r="B115" s="40">
        <v>0</v>
      </c>
      <c r="C115" s="27">
        <f>+C104</f>
        <v>1110520.69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1110520.69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1447823.9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1447823.9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680995.67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680995.67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193411.14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193411.14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356743.89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356743.89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56023.95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56023.95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412941.31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412941.31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438048.01</v>
      </c>
      <c r="H122" s="40">
        <v>0</v>
      </c>
      <c r="I122" s="40">
        <v>0</v>
      </c>
      <c r="J122" s="40">
        <v>0</v>
      </c>
      <c r="K122" s="41">
        <f t="shared" si="25"/>
        <v>438048.01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36800.35</v>
      </c>
      <c r="H123" s="40">
        <v>0</v>
      </c>
      <c r="I123" s="40">
        <v>0</v>
      </c>
      <c r="J123" s="40">
        <v>0</v>
      </c>
      <c r="K123" s="41">
        <f t="shared" si="25"/>
        <v>36800.35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216960.89</v>
      </c>
      <c r="H124" s="40">
        <v>0</v>
      </c>
      <c r="I124" s="40">
        <v>0</v>
      </c>
      <c r="J124" s="40">
        <v>0</v>
      </c>
      <c r="K124" s="41">
        <f t="shared" si="25"/>
        <v>216960.89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192596.26</v>
      </c>
      <c r="H125" s="40">
        <v>0</v>
      </c>
      <c r="I125" s="40">
        <v>0</v>
      </c>
      <c r="J125" s="40">
        <v>0</v>
      </c>
      <c r="K125" s="41">
        <f t="shared" si="25"/>
        <v>192596.26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537336.78</v>
      </c>
      <c r="H126" s="40">
        <v>0</v>
      </c>
      <c r="I126" s="40">
        <v>0</v>
      </c>
      <c r="J126" s="40">
        <v>0</v>
      </c>
      <c r="K126" s="41">
        <f t="shared" si="25"/>
        <v>537336.78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239353.25</v>
      </c>
      <c r="I127" s="40">
        <v>0</v>
      </c>
      <c r="J127" s="40">
        <v>0</v>
      </c>
      <c r="K127" s="41">
        <f t="shared" si="25"/>
        <v>239353.25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397219.27</v>
      </c>
      <c r="I128" s="40">
        <v>0</v>
      </c>
      <c r="J128" s="40">
        <v>0</v>
      </c>
      <c r="K128" s="41">
        <f t="shared" si="25"/>
        <v>397219.27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254134.7</v>
      </c>
      <c r="J129" s="40">
        <v>0</v>
      </c>
      <c r="K129" s="41">
        <f t="shared" si="25"/>
        <v>254134.7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504950.28</v>
      </c>
      <c r="K130" s="44">
        <f t="shared" si="25"/>
        <v>504950.28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2016-07-22T19:08:20Z</dcterms:modified>
  <cp:category/>
  <cp:version/>
  <cp:contentType/>
  <cp:contentStatus/>
</cp:coreProperties>
</file>