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<sst xmlns="http://schemas.openxmlformats.org/spreadsheetml/2006/main" count="136" uniqueCount="136">
  <si>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</si>
  <si>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</si>
  <si>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</si>
  <si>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</si>
  <si>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</si>
  <si>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</si>
  <si>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</si>
  <si>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</si>
  <si>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</si>
  <si>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</si>
  <si>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</si>
  <si>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</si>
  <si>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</si>
  <si>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</si>
  <si>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</si>
  <si>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</si>
  <si>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</si>
  <si>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</si>
  <si>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</si>
  <si>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</si>
  <si>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</si>
  <si>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</si>
  <si>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</si>
  <si>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</si>
  <si>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</si>
  <si>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</si>
  <si>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</si>
  <si>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</si>
  <si>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</si>
  <si>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</si>
  <si>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</si>
  <si>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</si>
  <si>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</si>
  <si>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</si>
  <si>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</si>
  <si>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</si>
  <si>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</si>
  <si>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</si>
  <si>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</si>
  <si>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</si>
  <si>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</si>
  <si>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</si>
  <si>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</si>
  <si>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</si>
  <si>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</si>
  <si>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</si>
  <si>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</si>
  <si>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</si>
  <si>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</si>
  <si>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</si>
  <si>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</si>
  <si>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</si>
  <si>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</si>
  <si>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</si>
  <si>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</si>
  <si>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</si>
  <si>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</si>
  <si>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</si>
  <si>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</si>
  <si>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</si>
  <si>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</si>
  <si>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</si>
  <si>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</si>
  <si>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</si>
  <si>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</si>
  <si>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</si>
  <si>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</si>
  <si>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</si>
  <si>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</si>
  <si>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</si>
  <si>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</si>
  <si>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</si>
  <si>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</si>
  <si>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</si>
  <si>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</si>
  <si>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</si>
  <si>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</si>
  <si>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</si>
  <si>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</si>
  <si>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</si>
  <si>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</si>
  <si>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</si>
  <si>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</si>
  <si>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</si>
  <si>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</si>
  <si>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</si>
  <si>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</si>
  <si>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</si>
  <si>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</si>
  <si>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</si>
  <si>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</si>
  <si>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</si>
  <si>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</si>
  <si>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</si>
  <si>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</si>
  <si>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</si>
  <si>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</si>
  <si>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</si>
  <si>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</si>
  <si>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</si>
  <si>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</si>
  <si>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</si>
  <si>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</si>
  <si>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</si>
  <si>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</si>
  <si>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</si>
  <si>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</si>
  <si>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</si>
  <si>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</si>
  <si>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</si>
  <si>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</si>
  <si>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</si>
  <si>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</si>
  <si>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</si>
  <si>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</si>
  <si>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</si>
  <si>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</si>
  <si>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</si>
  <si>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</si>
  <si>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</si>
  <si>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</si>
  <si>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</si>
  <si>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</si>
  <si>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</si>
  <si>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</si>
  <si>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</si>
  <si>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</si>
  <si>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</si>
  <si>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</si>
  <si>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</si>
  <si>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</si>
  <si>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</si>
  <si>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12/07/16 - VENCIMENTO 19/07/16</t>
  </si>
  <si>
    <t>6.3. Revisão de Remuneração pelo Transporte Coletivo ¹</t>
  </si>
  <si>
    <t>Nota:</t>
  </si>
  <si>
    <t>¹ - Reajuste das tarifas referente ao período de operação de 01/05/16 a 05/07/16.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</si>
</sst>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566968</v>
      </c>
      <c r="C7" s="9">
        <f t="shared" si="0"/>
        <v>690374</v>
      </c>
      <c r="D7" s="9">
        <f t="shared" si="0"/>
        <v>744372</v>
      </c>
      <c r="E7" s="9">
        <f t="shared" si="0"/>
        <v>500389</v>
      </c>
      <c r="F7" s="9">
        <f t="shared" si="0"/>
        <v>671669</v>
      </c>
      <c r="G7" s="9">
        <f t="shared" si="0"/>
        <v>1113710</v>
      </c>
      <c r="H7" s="9">
        <f t="shared" si="0"/>
        <v>504715</v>
      </c>
      <c r="I7" s="9">
        <f t="shared" si="0"/>
        <v>112379</v>
      </c>
      <c r="J7" s="9">
        <f t="shared" si="0"/>
        <v>294517</v>
      </c>
      <c r="K7" s="9">
        <f t="shared" si="0"/>
        <v>5199093</v>
      </c>
      <c r="L7" s="52"/>
    </row>
    <row r="8" spans="1:11" ht="17.25" customHeight="1">
      <c r="A8" s="10" t="s">
        <v>99</v>
      </c>
      <c r="B8" s="11">
        <f>B9+B12+B16</f>
        <v>292352</v>
      </c>
      <c r="C8" s="11">
        <f aca="true" t="shared" si="1" ref="C8:J8">C9+C12+C16</f>
        <v>365857</v>
      </c>
      <c r="D8" s="11">
        <f t="shared" si="1"/>
        <v>368161</v>
      </c>
      <c r="E8" s="11">
        <f t="shared" si="1"/>
        <v>266603</v>
      </c>
      <c r="F8" s="11">
        <f t="shared" si="1"/>
        <v>342836</v>
      </c>
      <c r="G8" s="11">
        <f t="shared" si="1"/>
        <v>570272</v>
      </c>
      <c r="H8" s="11">
        <f t="shared" si="1"/>
        <v>284031</v>
      </c>
      <c r="I8" s="11">
        <f t="shared" si="1"/>
        <v>53380</v>
      </c>
      <c r="J8" s="11">
        <f t="shared" si="1"/>
        <v>144957</v>
      </c>
      <c r="K8" s="11">
        <f>SUM(B8:J8)</f>
        <v>2688449</v>
      </c>
    </row>
    <row r="9" spans="1:11" ht="17.25" customHeight="1">
      <c r="A9" s="15" t="s">
        <v>17</v>
      </c>
      <c r="B9" s="13">
        <f>+B10+B11</f>
        <v>36354</v>
      </c>
      <c r="C9" s="13">
        <f aca="true" t="shared" si="2" ref="C9:J9">+C10+C11</f>
        <v>48138</v>
      </c>
      <c r="D9" s="13">
        <f t="shared" si="2"/>
        <v>41632</v>
      </c>
      <c r="E9" s="13">
        <f t="shared" si="2"/>
        <v>33083</v>
      </c>
      <c r="F9" s="13">
        <f t="shared" si="2"/>
        <v>37266</v>
      </c>
      <c r="G9" s="13">
        <f t="shared" si="2"/>
        <v>47893</v>
      </c>
      <c r="H9" s="13">
        <f t="shared" si="2"/>
        <v>43705</v>
      </c>
      <c r="I9" s="13">
        <f t="shared" si="2"/>
        <v>7872</v>
      </c>
      <c r="J9" s="13">
        <f t="shared" si="2"/>
        <v>14574</v>
      </c>
      <c r="K9" s="11">
        <f>SUM(B9:J9)</f>
        <v>310517</v>
      </c>
    </row>
    <row r="10" spans="1:11" ht="17.25" customHeight="1">
      <c r="A10" s="29" t="s">
        <v>18</v>
      </c>
      <c r="B10" s="13">
        <v>36354</v>
      </c>
      <c r="C10" s="13">
        <v>48138</v>
      </c>
      <c r="D10" s="13">
        <v>41632</v>
      </c>
      <c r="E10" s="13">
        <v>33083</v>
      </c>
      <c r="F10" s="13">
        <v>37266</v>
      </c>
      <c r="G10" s="13">
        <v>47893</v>
      </c>
      <c r="H10" s="13">
        <v>43705</v>
      </c>
      <c r="I10" s="13">
        <v>7872</v>
      </c>
      <c r="J10" s="13">
        <v>14574</v>
      </c>
      <c r="K10" s="11">
        <f>SUM(B10:J10)</f>
        <v>310517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224452</v>
      </c>
      <c r="C12" s="17">
        <f t="shared" si="3"/>
        <v>280255</v>
      </c>
      <c r="D12" s="17">
        <f t="shared" si="3"/>
        <v>286428</v>
      </c>
      <c r="E12" s="17">
        <f t="shared" si="3"/>
        <v>205323</v>
      </c>
      <c r="F12" s="17">
        <f t="shared" si="3"/>
        <v>264102</v>
      </c>
      <c r="G12" s="17">
        <f t="shared" si="3"/>
        <v>450504</v>
      </c>
      <c r="H12" s="17">
        <f t="shared" si="3"/>
        <v>213274</v>
      </c>
      <c r="I12" s="17">
        <f t="shared" si="3"/>
        <v>39251</v>
      </c>
      <c r="J12" s="17">
        <f t="shared" si="3"/>
        <v>114362</v>
      </c>
      <c r="K12" s="11">
        <f aca="true" t="shared" si="4" ref="K12:K27">SUM(B12:J12)</f>
        <v>2077951</v>
      </c>
    </row>
    <row r="13" spans="1:13" ht="17.25" customHeight="1">
      <c r="A13" s="14" t="s">
        <v>20</v>
      </c>
      <c r="B13" s="13">
        <v>107405</v>
      </c>
      <c r="C13" s="13">
        <v>144580</v>
      </c>
      <c r="D13" s="13">
        <v>151799</v>
      </c>
      <c r="E13" s="13">
        <v>106022</v>
      </c>
      <c r="F13" s="13">
        <v>133071</v>
      </c>
      <c r="G13" s="13">
        <v>213814</v>
      </c>
      <c r="H13" s="13">
        <v>101761</v>
      </c>
      <c r="I13" s="13">
        <v>22420</v>
      </c>
      <c r="J13" s="13">
        <v>59836</v>
      </c>
      <c r="K13" s="11">
        <f t="shared" si="4"/>
        <v>1040708</v>
      </c>
      <c r="L13" s="52"/>
      <c r="M13" s="53"/>
    </row>
    <row r="14" spans="1:12" ht="17.25" customHeight="1">
      <c r="A14" s="14" t="s">
        <v>21</v>
      </c>
      <c r="B14" s="13">
        <v>111503</v>
      </c>
      <c r="C14" s="13">
        <v>128197</v>
      </c>
      <c r="D14" s="13">
        <v>128978</v>
      </c>
      <c r="E14" s="13">
        <v>94233</v>
      </c>
      <c r="F14" s="13">
        <v>125799</v>
      </c>
      <c r="G14" s="13">
        <v>228351</v>
      </c>
      <c r="H14" s="13">
        <v>104256</v>
      </c>
      <c r="I14" s="13">
        <v>15680</v>
      </c>
      <c r="J14" s="13">
        <v>52779</v>
      </c>
      <c r="K14" s="11">
        <f t="shared" si="4"/>
        <v>989776</v>
      </c>
      <c r="L14" s="52"/>
    </row>
    <row r="15" spans="1:11" ht="17.25" customHeight="1">
      <c r="A15" s="14" t="s">
        <v>22</v>
      </c>
      <c r="B15" s="13">
        <v>5544</v>
      </c>
      <c r="C15" s="13">
        <v>7478</v>
      </c>
      <c r="D15" s="13">
        <v>5651</v>
      </c>
      <c r="E15" s="13">
        <v>5068</v>
      </c>
      <c r="F15" s="13">
        <v>5232</v>
      </c>
      <c r="G15" s="13">
        <v>8339</v>
      </c>
      <c r="H15" s="13">
        <v>7257</v>
      </c>
      <c r="I15" s="13">
        <v>1151</v>
      </c>
      <c r="J15" s="13">
        <v>1747</v>
      </c>
      <c r="K15" s="11">
        <f t="shared" si="4"/>
        <v>47467</v>
      </c>
    </row>
    <row r="16" spans="1:11" ht="17.25" customHeight="1">
      <c r="A16" s="15" t="s">
        <v>95</v>
      </c>
      <c r="B16" s="13">
        <f>B17+B18+B19</f>
        <v>31546</v>
      </c>
      <c r="C16" s="13">
        <f aca="true" t="shared" si="5" ref="C16:J16">C17+C18+C19</f>
        <v>37464</v>
      </c>
      <c r="D16" s="13">
        <f t="shared" si="5"/>
        <v>40101</v>
      </c>
      <c r="E16" s="13">
        <f t="shared" si="5"/>
        <v>28197</v>
      </c>
      <c r="F16" s="13">
        <f t="shared" si="5"/>
        <v>41468</v>
      </c>
      <c r="G16" s="13">
        <f t="shared" si="5"/>
        <v>71875</v>
      </c>
      <c r="H16" s="13">
        <f t="shared" si="5"/>
        <v>27052</v>
      </c>
      <c r="I16" s="13">
        <f t="shared" si="5"/>
        <v>6257</v>
      </c>
      <c r="J16" s="13">
        <f t="shared" si="5"/>
        <v>16021</v>
      </c>
      <c r="K16" s="11">
        <f t="shared" si="4"/>
        <v>299981</v>
      </c>
    </row>
    <row r="17" spans="1:11" ht="17.25" customHeight="1">
      <c r="A17" s="14" t="s">
        <v>96</v>
      </c>
      <c r="B17" s="13">
        <v>20178</v>
      </c>
      <c r="C17" s="13">
        <v>26312</v>
      </c>
      <c r="D17" s="13">
        <v>25763</v>
      </c>
      <c r="E17" s="13">
        <v>18388</v>
      </c>
      <c r="F17" s="13">
        <v>26781</v>
      </c>
      <c r="G17" s="13">
        <v>44708</v>
      </c>
      <c r="H17" s="13">
        <v>18645</v>
      </c>
      <c r="I17" s="13">
        <v>4293</v>
      </c>
      <c r="J17" s="13">
        <v>10092</v>
      </c>
      <c r="K17" s="11">
        <f t="shared" si="4"/>
        <v>195160</v>
      </c>
    </row>
    <row r="18" spans="1:11" ht="17.25" customHeight="1">
      <c r="A18" s="14" t="s">
        <v>97</v>
      </c>
      <c r="B18" s="13">
        <v>10374</v>
      </c>
      <c r="C18" s="13">
        <v>9984</v>
      </c>
      <c r="D18" s="13">
        <v>13513</v>
      </c>
      <c r="E18" s="13">
        <v>8982</v>
      </c>
      <c r="F18" s="13">
        <v>13698</v>
      </c>
      <c r="G18" s="13">
        <v>25715</v>
      </c>
      <c r="H18" s="13">
        <v>7415</v>
      </c>
      <c r="I18" s="13">
        <v>1794</v>
      </c>
      <c r="J18" s="13">
        <v>5614</v>
      </c>
      <c r="K18" s="11">
        <f t="shared" si="4"/>
        <v>97089</v>
      </c>
    </row>
    <row r="19" spans="1:11" ht="17.25" customHeight="1">
      <c r="A19" s="14" t="s">
        <v>98</v>
      </c>
      <c r="B19" s="13">
        <v>994</v>
      </c>
      <c r="C19" s="13">
        <v>1168</v>
      </c>
      <c r="D19" s="13">
        <v>825</v>
      </c>
      <c r="E19" s="13">
        <v>827</v>
      </c>
      <c r="F19" s="13">
        <v>989</v>
      </c>
      <c r="G19" s="13">
        <v>1452</v>
      </c>
      <c r="H19" s="13">
        <v>992</v>
      </c>
      <c r="I19" s="13">
        <v>170</v>
      </c>
      <c r="J19" s="13">
        <v>315</v>
      </c>
      <c r="K19" s="11">
        <f t="shared" si="4"/>
        <v>7732</v>
      </c>
    </row>
    <row r="20" spans="1:11" ht="17.25" customHeight="1">
      <c r="A20" s="16" t="s">
        <v>23</v>
      </c>
      <c r="B20" s="11">
        <f>+B21+B22+B23</f>
        <v>163339</v>
      </c>
      <c r="C20" s="11">
        <f aca="true" t="shared" si="6" ref="C20:J20">+C21+C22+C23</f>
        <v>174558</v>
      </c>
      <c r="D20" s="11">
        <f t="shared" si="6"/>
        <v>208239</v>
      </c>
      <c r="E20" s="11">
        <f t="shared" si="6"/>
        <v>132537</v>
      </c>
      <c r="F20" s="11">
        <f t="shared" si="6"/>
        <v>203388</v>
      </c>
      <c r="G20" s="11">
        <f t="shared" si="6"/>
        <v>370119</v>
      </c>
      <c r="H20" s="11">
        <f t="shared" si="6"/>
        <v>133301</v>
      </c>
      <c r="I20" s="11">
        <f t="shared" si="6"/>
        <v>31755</v>
      </c>
      <c r="J20" s="11">
        <f t="shared" si="6"/>
        <v>77511</v>
      </c>
      <c r="K20" s="11">
        <f t="shared" si="4"/>
        <v>1494747</v>
      </c>
    </row>
    <row r="21" spans="1:12" ht="17.25" customHeight="1">
      <c r="A21" s="12" t="s">
        <v>24</v>
      </c>
      <c r="B21" s="13">
        <v>85104</v>
      </c>
      <c r="C21" s="13">
        <v>101455</v>
      </c>
      <c r="D21" s="13">
        <v>121423</v>
      </c>
      <c r="E21" s="13">
        <v>76799</v>
      </c>
      <c r="F21" s="13">
        <v>113430</v>
      </c>
      <c r="G21" s="13">
        <v>190448</v>
      </c>
      <c r="H21" s="13">
        <v>73952</v>
      </c>
      <c r="I21" s="13">
        <v>19696</v>
      </c>
      <c r="J21" s="13">
        <v>43965</v>
      </c>
      <c r="K21" s="11">
        <f t="shared" si="4"/>
        <v>826272</v>
      </c>
      <c r="L21" s="52"/>
    </row>
    <row r="22" spans="1:12" ht="17.25" customHeight="1">
      <c r="A22" s="12" t="s">
        <v>25</v>
      </c>
      <c r="B22" s="13">
        <v>75319</v>
      </c>
      <c r="C22" s="13">
        <v>69709</v>
      </c>
      <c r="D22" s="13">
        <v>83734</v>
      </c>
      <c r="E22" s="13">
        <v>53578</v>
      </c>
      <c r="F22" s="13">
        <v>87142</v>
      </c>
      <c r="G22" s="13">
        <v>174689</v>
      </c>
      <c r="H22" s="13">
        <v>56319</v>
      </c>
      <c r="I22" s="13">
        <v>11499</v>
      </c>
      <c r="J22" s="13">
        <v>32586</v>
      </c>
      <c r="K22" s="11">
        <f t="shared" si="4"/>
        <v>644575</v>
      </c>
      <c r="L22" s="52"/>
    </row>
    <row r="23" spans="1:11" ht="17.25" customHeight="1">
      <c r="A23" s="12" t="s">
        <v>26</v>
      </c>
      <c r="B23" s="13">
        <v>2916</v>
      </c>
      <c r="C23" s="13">
        <v>3394</v>
      </c>
      <c r="D23" s="13">
        <v>3082</v>
      </c>
      <c r="E23" s="13">
        <v>2160</v>
      </c>
      <c r="F23" s="13">
        <v>2816</v>
      </c>
      <c r="G23" s="13">
        <v>4982</v>
      </c>
      <c r="H23" s="13">
        <v>3030</v>
      </c>
      <c r="I23" s="13">
        <v>560</v>
      </c>
      <c r="J23" s="13">
        <v>960</v>
      </c>
      <c r="K23" s="11">
        <f t="shared" si="4"/>
        <v>23900</v>
      </c>
    </row>
    <row r="24" spans="1:11" ht="17.25" customHeight="1">
      <c r="A24" s="16" t="s">
        <v>27</v>
      </c>
      <c r="B24" s="13">
        <f>+B25+B26</f>
        <v>111277</v>
      </c>
      <c r="C24" s="13">
        <f aca="true" t="shared" si="7" ref="C24:J24">+C25+C26</f>
        <v>149959</v>
      </c>
      <c r="D24" s="13">
        <f t="shared" si="7"/>
        <v>167972</v>
      </c>
      <c r="E24" s="13">
        <f t="shared" si="7"/>
        <v>101249</v>
      </c>
      <c r="F24" s="13">
        <f t="shared" si="7"/>
        <v>125445</v>
      </c>
      <c r="G24" s="13">
        <f t="shared" si="7"/>
        <v>173319</v>
      </c>
      <c r="H24" s="13">
        <f t="shared" si="7"/>
        <v>81708</v>
      </c>
      <c r="I24" s="13">
        <f t="shared" si="7"/>
        <v>27244</v>
      </c>
      <c r="J24" s="13">
        <f t="shared" si="7"/>
        <v>72049</v>
      </c>
      <c r="K24" s="11">
        <f t="shared" si="4"/>
        <v>1010222</v>
      </c>
    </row>
    <row r="25" spans="1:12" ht="17.25" customHeight="1">
      <c r="A25" s="12" t="s">
        <v>130</v>
      </c>
      <c r="B25" s="13">
        <v>67913</v>
      </c>
      <c r="C25" s="13">
        <v>98996</v>
      </c>
      <c r="D25" s="13">
        <v>113534</v>
      </c>
      <c r="E25" s="13">
        <v>69057</v>
      </c>
      <c r="F25" s="13">
        <v>80699</v>
      </c>
      <c r="G25" s="13">
        <v>106408</v>
      </c>
      <c r="H25" s="13">
        <v>52736</v>
      </c>
      <c r="I25" s="13">
        <v>20564</v>
      </c>
      <c r="J25" s="13">
        <v>47115</v>
      </c>
      <c r="K25" s="11">
        <f t="shared" si="4"/>
        <v>657022</v>
      </c>
      <c r="L25" s="52"/>
    </row>
    <row r="26" spans="1:12" ht="17.25" customHeight="1">
      <c r="A26" s="12" t="s">
        <v>131</v>
      </c>
      <c r="B26" s="13">
        <v>43364</v>
      </c>
      <c r="C26" s="13">
        <v>50963</v>
      </c>
      <c r="D26" s="13">
        <v>54438</v>
      </c>
      <c r="E26" s="13">
        <v>32192</v>
      </c>
      <c r="F26" s="13">
        <v>44746</v>
      </c>
      <c r="G26" s="13">
        <v>66911</v>
      </c>
      <c r="H26" s="13">
        <v>28972</v>
      </c>
      <c r="I26" s="13">
        <v>6680</v>
      </c>
      <c r="J26" s="13">
        <v>24934</v>
      </c>
      <c r="K26" s="11">
        <f t="shared" si="4"/>
        <v>353200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5675</v>
      </c>
      <c r="I27" s="11">
        <v>0</v>
      </c>
      <c r="J27" s="11">
        <v>0</v>
      </c>
      <c r="K27" s="11">
        <f t="shared" si="4"/>
        <v>5675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14378.85</v>
      </c>
      <c r="I35" s="19">
        <v>0</v>
      </c>
      <c r="J35" s="19">
        <v>0</v>
      </c>
      <c r="K35" s="23">
        <f>SUM(B35:J35)</f>
        <v>14378.85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1481199.1500000001</v>
      </c>
      <c r="C47" s="22">
        <f aca="true" t="shared" si="12" ref="C47:H47">+C48+C57</f>
        <v>2055549.6399999997</v>
      </c>
      <c r="D47" s="22">
        <f t="shared" si="12"/>
        <v>2491880.67</v>
      </c>
      <c r="E47" s="22">
        <f t="shared" si="12"/>
        <v>1431812.85</v>
      </c>
      <c r="F47" s="22">
        <f t="shared" si="12"/>
        <v>1860772.19</v>
      </c>
      <c r="G47" s="22">
        <f t="shared" si="12"/>
        <v>2650943.9699999997</v>
      </c>
      <c r="H47" s="22">
        <f t="shared" si="12"/>
        <v>1395957.6600000001</v>
      </c>
      <c r="I47" s="22">
        <f>+I48+I57</f>
        <v>538113.72</v>
      </c>
      <c r="J47" s="22">
        <f>+J48+J57</f>
        <v>850897.8</v>
      </c>
      <c r="K47" s="22">
        <f>SUM(B47:J47)</f>
        <v>14757127.65</v>
      </c>
    </row>
    <row r="48" spans="1:11" ht="17.25" customHeight="1">
      <c r="A48" s="16" t="s">
        <v>113</v>
      </c>
      <c r="B48" s="23">
        <f>SUM(B49:B56)</f>
        <v>1463183.82</v>
      </c>
      <c r="C48" s="23">
        <f aca="true" t="shared" si="13" ref="C48:J48">SUM(C49:C56)</f>
        <v>2032658.2199999997</v>
      </c>
      <c r="D48" s="23">
        <f t="shared" si="13"/>
        <v>2467205.15</v>
      </c>
      <c r="E48" s="23">
        <f t="shared" si="13"/>
        <v>1410148.74</v>
      </c>
      <c r="F48" s="23">
        <f t="shared" si="13"/>
        <v>1838131.89</v>
      </c>
      <c r="G48" s="23">
        <f t="shared" si="13"/>
        <v>2621975.6799999997</v>
      </c>
      <c r="H48" s="23">
        <f t="shared" si="13"/>
        <v>1376685.7300000002</v>
      </c>
      <c r="I48" s="23">
        <f t="shared" si="13"/>
        <v>538113.72</v>
      </c>
      <c r="J48" s="23">
        <f t="shared" si="13"/>
        <v>837467.25</v>
      </c>
      <c r="K48" s="23">
        <f aca="true" t="shared" si="14" ref="K48:K57">SUM(B48:J48)</f>
        <v>14585570.200000001</v>
      </c>
    </row>
    <row r="49" spans="1:11" ht="17.25" customHeight="1">
      <c r="A49" s="34" t="s">
        <v>44</v>
      </c>
      <c r="B49" s="23">
        <f aca="true" t="shared" si="15" ref="B49:H49">ROUND(B30*B7,2)</f>
        <v>1461813.59</v>
      </c>
      <c r="C49" s="23">
        <f t="shared" si="15"/>
        <v>2025764.43</v>
      </c>
      <c r="D49" s="23">
        <f t="shared" si="15"/>
        <v>2464541.25</v>
      </c>
      <c r="E49" s="23">
        <f t="shared" si="15"/>
        <v>1408995.35</v>
      </c>
      <c r="F49" s="23">
        <f t="shared" si="15"/>
        <v>1836007.21</v>
      </c>
      <c r="G49" s="23">
        <f t="shared" si="15"/>
        <v>2618889.07</v>
      </c>
      <c r="H49" s="23">
        <f t="shared" si="15"/>
        <v>1360913.53</v>
      </c>
      <c r="I49" s="23">
        <f>ROUND(I30*I7,2)</f>
        <v>537048</v>
      </c>
      <c r="J49" s="23">
        <f>ROUND(J30*J7,2)</f>
        <v>835250.21</v>
      </c>
      <c r="K49" s="23">
        <f t="shared" si="14"/>
        <v>14549222.639999997</v>
      </c>
    </row>
    <row r="50" spans="1:11" ht="17.25" customHeight="1">
      <c r="A50" s="34" t="s">
        <v>45</v>
      </c>
      <c r="B50" s="19">
        <v>0</v>
      </c>
      <c r="C50" s="23">
        <f>ROUND(C31*C7,2)</f>
        <v>4502.9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4502.9</v>
      </c>
    </row>
    <row r="51" spans="1:11" ht="17.25" customHeight="1">
      <c r="A51" s="67" t="s">
        <v>106</v>
      </c>
      <c r="B51" s="68">
        <f aca="true" t="shared" si="16" ref="B51:H51">ROUND(B32*B7,2)</f>
        <v>-2721.45</v>
      </c>
      <c r="C51" s="68">
        <f t="shared" si="16"/>
        <v>-3382.83</v>
      </c>
      <c r="D51" s="68">
        <f t="shared" si="16"/>
        <v>-3721.86</v>
      </c>
      <c r="E51" s="68">
        <f t="shared" si="16"/>
        <v>-2292.01</v>
      </c>
      <c r="F51" s="68">
        <f t="shared" si="16"/>
        <v>-3156.84</v>
      </c>
      <c r="G51" s="68">
        <f t="shared" si="16"/>
        <v>-4343.47</v>
      </c>
      <c r="H51" s="68">
        <f t="shared" si="16"/>
        <v>-2321.69</v>
      </c>
      <c r="I51" s="19">
        <v>0</v>
      </c>
      <c r="J51" s="19">
        <v>0</v>
      </c>
      <c r="K51" s="68">
        <f>SUM(B51:J51)</f>
        <v>-21940.149999999998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14378.85</v>
      </c>
      <c r="I53" s="31">
        <f>+I35</f>
        <v>0</v>
      </c>
      <c r="J53" s="31">
        <f>+J35</f>
        <v>0</v>
      </c>
      <c r="K53" s="23">
        <f t="shared" si="14"/>
        <v>14378.85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4445114.41</v>
      </c>
      <c r="C61" s="35">
        <f t="shared" si="17"/>
        <v>6813168.859999999</v>
      </c>
      <c r="D61" s="35">
        <f t="shared" si="17"/>
        <v>8133581.06</v>
      </c>
      <c r="E61" s="35">
        <f t="shared" si="17"/>
        <v>4213525.58</v>
      </c>
      <c r="F61" s="35">
        <f t="shared" si="17"/>
        <v>5747935.41</v>
      </c>
      <c r="G61" s="35">
        <f t="shared" si="17"/>
        <v>8413588.49</v>
      </c>
      <c r="H61" s="35">
        <f t="shared" si="17"/>
        <v>4390089.08</v>
      </c>
      <c r="I61" s="35">
        <f t="shared" si="17"/>
        <v>806424.97</v>
      </c>
      <c r="J61" s="35">
        <f t="shared" si="17"/>
        <v>1625425.51</v>
      </c>
      <c r="K61" s="35">
        <f>SUM(B61:J61)</f>
        <v>44588853.36999999</v>
      </c>
    </row>
    <row r="62" spans="1:11" ht="18.75" customHeight="1">
      <c r="A62" s="16" t="s">
        <v>75</v>
      </c>
      <c r="B62" s="35">
        <f aca="true" t="shared" si="18" ref="B62:J62">B63+B64+B65+B66+B67+B68</f>
        <v>-358634.22</v>
      </c>
      <c r="C62" s="35">
        <f t="shared" si="18"/>
        <v>-186682.78</v>
      </c>
      <c r="D62" s="35">
        <f t="shared" si="18"/>
        <v>-225897.47000000003</v>
      </c>
      <c r="E62" s="35">
        <f t="shared" si="18"/>
        <v>-380741.67</v>
      </c>
      <c r="F62" s="35">
        <f t="shared" si="18"/>
        <v>-388257.8</v>
      </c>
      <c r="G62" s="35">
        <f t="shared" si="18"/>
        <v>-357439.16000000003</v>
      </c>
      <c r="H62" s="35">
        <f t="shared" si="18"/>
        <v>-166079</v>
      </c>
      <c r="I62" s="35">
        <f t="shared" si="18"/>
        <v>-29913.6</v>
      </c>
      <c r="J62" s="35">
        <f t="shared" si="18"/>
        <v>-55381.2</v>
      </c>
      <c r="K62" s="35">
        <f aca="true" t="shared" si="19" ref="K62:K91">SUM(B62:J62)</f>
        <v>-2149026.9000000004</v>
      </c>
    </row>
    <row r="63" spans="1:11" ht="18.75" customHeight="1">
      <c r="A63" s="12" t="s">
        <v>76</v>
      </c>
      <c r="B63" s="35">
        <f>-ROUND(B9*$D$3,2)</f>
        <v>-138145.2</v>
      </c>
      <c r="C63" s="35">
        <f aca="true" t="shared" si="20" ref="C63:J63">-ROUND(C9*$D$3,2)</f>
        <v>-182924.4</v>
      </c>
      <c r="D63" s="35">
        <f t="shared" si="20"/>
        <v>-158201.6</v>
      </c>
      <c r="E63" s="35">
        <f t="shared" si="20"/>
        <v>-125715.4</v>
      </c>
      <c r="F63" s="35">
        <f t="shared" si="20"/>
        <v>-141610.8</v>
      </c>
      <c r="G63" s="35">
        <f t="shared" si="20"/>
        <v>-181993.4</v>
      </c>
      <c r="H63" s="35">
        <f t="shared" si="20"/>
        <v>-166079</v>
      </c>
      <c r="I63" s="35">
        <f t="shared" si="20"/>
        <v>-29913.6</v>
      </c>
      <c r="J63" s="35">
        <f t="shared" si="20"/>
        <v>-55381.2</v>
      </c>
      <c r="K63" s="35">
        <f t="shared" si="19"/>
        <v>-1179964.5999999999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-2960.2</v>
      </c>
      <c r="C65" s="35">
        <v>-311.6</v>
      </c>
      <c r="D65" s="35">
        <v>-710.6</v>
      </c>
      <c r="E65" s="35">
        <v>-3051.4</v>
      </c>
      <c r="F65" s="35">
        <v>-1683.4</v>
      </c>
      <c r="G65" s="35">
        <v>-1140</v>
      </c>
      <c r="H65" s="19">
        <v>0</v>
      </c>
      <c r="I65" s="19">
        <v>0</v>
      </c>
      <c r="J65" s="19">
        <v>0</v>
      </c>
      <c r="K65" s="35">
        <f t="shared" si="19"/>
        <v>-9857.199999999999</v>
      </c>
    </row>
    <row r="66" spans="1:11" ht="18.75" customHeight="1">
      <c r="A66" s="12" t="s">
        <v>107</v>
      </c>
      <c r="B66" s="35">
        <v>-1447.8</v>
      </c>
      <c r="C66" s="35">
        <v>-319.2</v>
      </c>
      <c r="D66" s="35">
        <v>-186.2</v>
      </c>
      <c r="E66" s="35">
        <v>-345.8</v>
      </c>
      <c r="F66" s="19">
        <v>0</v>
      </c>
      <c r="G66" s="35">
        <v>-292.6</v>
      </c>
      <c r="H66" s="19">
        <v>0</v>
      </c>
      <c r="I66" s="19">
        <v>0</v>
      </c>
      <c r="J66" s="19">
        <v>0</v>
      </c>
      <c r="K66" s="35">
        <f t="shared" si="19"/>
        <v>-2591.6</v>
      </c>
    </row>
    <row r="67" spans="1:11" ht="18.75" customHeight="1">
      <c r="A67" s="12" t="s">
        <v>53</v>
      </c>
      <c r="B67" s="35">
        <v>-216081.02</v>
      </c>
      <c r="C67" s="35">
        <v>-3127.58</v>
      </c>
      <c r="D67" s="35">
        <v>-66799.07</v>
      </c>
      <c r="E67" s="35">
        <v>-251629.07</v>
      </c>
      <c r="F67" s="35">
        <v>-244963.6</v>
      </c>
      <c r="G67" s="35">
        <v>-174013.16</v>
      </c>
      <c r="H67" s="19">
        <v>0</v>
      </c>
      <c r="I67" s="19">
        <v>0</v>
      </c>
      <c r="J67" s="19">
        <v>0</v>
      </c>
      <c r="K67" s="35">
        <f t="shared" si="19"/>
        <v>-956613.5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-52072.64</v>
      </c>
      <c r="J69" s="68">
        <f t="shared" si="21"/>
        <v>-10208.88</v>
      </c>
      <c r="K69" s="68">
        <f t="shared" si="19"/>
        <v>-193910.02000000002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24">
        <v>4818023.63</v>
      </c>
      <c r="C101" s="24">
        <v>7020672.85</v>
      </c>
      <c r="D101" s="24">
        <v>8380148.14</v>
      </c>
      <c r="E101" s="24">
        <v>4608004.94</v>
      </c>
      <c r="F101" s="24">
        <v>6155452.3</v>
      </c>
      <c r="G101" s="24">
        <v>8799807.33</v>
      </c>
      <c r="H101" s="24">
        <v>4570254.3</v>
      </c>
      <c r="I101" s="24">
        <v>888411.21</v>
      </c>
      <c r="J101" s="24">
        <v>1691015.59</v>
      </c>
      <c r="K101" s="48">
        <f>SUM(B101:J101)</f>
        <v>46931790.29000001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5926313.5600000005</v>
      </c>
      <c r="C104" s="24">
        <f t="shared" si="22"/>
        <v>8868718.5</v>
      </c>
      <c r="D104" s="24">
        <f t="shared" si="22"/>
        <v>10625461.729999999</v>
      </c>
      <c r="E104" s="24">
        <f t="shared" si="22"/>
        <v>5645338.430000001</v>
      </c>
      <c r="F104" s="24">
        <f t="shared" si="22"/>
        <v>7608707.6</v>
      </c>
      <c r="G104" s="24">
        <f t="shared" si="22"/>
        <v>11064532.459999999</v>
      </c>
      <c r="H104" s="24">
        <f t="shared" si="22"/>
        <v>5786046.74</v>
      </c>
      <c r="I104" s="24">
        <f>+I105+I106</f>
        <v>1344538.69</v>
      </c>
      <c r="J104" s="24">
        <f>+J105+J106</f>
        <v>2476323.31</v>
      </c>
      <c r="K104" s="48">
        <f>SUM(B104:J104)</f>
        <v>59345981.02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5908298.23</v>
      </c>
      <c r="C105" s="24">
        <f t="shared" si="23"/>
        <v>8845827.08</v>
      </c>
      <c r="D105" s="24">
        <f t="shared" si="23"/>
        <v>10600786.209999999</v>
      </c>
      <c r="E105" s="24">
        <f t="shared" si="23"/>
        <v>5623674.32</v>
      </c>
      <c r="F105" s="24">
        <f t="shared" si="23"/>
        <v>7586067.3</v>
      </c>
      <c r="G105" s="24">
        <f t="shared" si="23"/>
        <v>11035564.17</v>
      </c>
      <c r="H105" s="24">
        <f t="shared" si="23"/>
        <v>5766774.8100000005</v>
      </c>
      <c r="I105" s="24">
        <f t="shared" si="23"/>
        <v>1344538.69</v>
      </c>
      <c r="J105" s="24">
        <f t="shared" si="23"/>
        <v>2462892.7600000002</v>
      </c>
      <c r="K105" s="48">
        <f>SUM(B105:J105)</f>
        <v>59174423.57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59345981.02999999</v>
      </c>
      <c r="L112" s="54"/>
    </row>
    <row r="113" spans="1:11" ht="18.75" customHeight="1">
      <c r="A113" s="26" t="s">
        <v>71</v>
      </c>
      <c r="B113" s="27">
        <v>754709.37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754709.37</v>
      </c>
    </row>
    <row r="114" spans="1:11" ht="18.75" customHeight="1">
      <c r="A114" s="26" t="s">
        <v>72</v>
      </c>
      <c r="B114" s="27">
        <v>5171604.2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5171604.2</v>
      </c>
    </row>
    <row r="115" spans="1:11" ht="18.75" customHeight="1">
      <c r="A115" s="26" t="s">
        <v>73</v>
      </c>
      <c r="B115" s="40">
        <v>0</v>
      </c>
      <c r="C115" s="27">
        <f>+C104</f>
        <v>8868718.5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8868718.5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10625461.729999999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10625461.729999999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5645338.430000001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5645338.430000001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1479269.25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1479269.25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2749663.8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2749663.8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346941.44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346941.44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3032833.12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3032833.12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3279213.65</v>
      </c>
      <c r="H122" s="40">
        <v>0</v>
      </c>
      <c r="I122" s="40">
        <v>0</v>
      </c>
      <c r="J122" s="40">
        <v>0</v>
      </c>
      <c r="K122" s="41">
        <f t="shared" si="25"/>
        <v>3279213.65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229656.16</v>
      </c>
      <c r="H123" s="40">
        <v>0</v>
      </c>
      <c r="I123" s="40">
        <v>0</v>
      </c>
      <c r="J123" s="40">
        <v>0</v>
      </c>
      <c r="K123" s="41">
        <f t="shared" si="25"/>
        <v>229656.16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1696549.5</v>
      </c>
      <c r="H124" s="40">
        <v>0</v>
      </c>
      <c r="I124" s="40">
        <v>0</v>
      </c>
      <c r="J124" s="40">
        <v>0</v>
      </c>
      <c r="K124" s="41">
        <f t="shared" si="25"/>
        <v>1696549.5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1585851.58</v>
      </c>
      <c r="H125" s="40">
        <v>0</v>
      </c>
      <c r="I125" s="40">
        <v>0</v>
      </c>
      <c r="J125" s="40">
        <v>0</v>
      </c>
      <c r="K125" s="41">
        <f t="shared" si="25"/>
        <v>1585851.58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4273261.56</v>
      </c>
      <c r="H126" s="40">
        <v>0</v>
      </c>
      <c r="I126" s="40">
        <v>0</v>
      </c>
      <c r="J126" s="40">
        <v>0</v>
      </c>
      <c r="K126" s="41">
        <f t="shared" si="25"/>
        <v>4273261.56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2026183.59</v>
      </c>
      <c r="I127" s="40">
        <v>0</v>
      </c>
      <c r="J127" s="40">
        <v>0</v>
      </c>
      <c r="K127" s="41">
        <f t="shared" si="25"/>
        <v>2026183.59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3759863.15</v>
      </c>
      <c r="I128" s="40">
        <v>0</v>
      </c>
      <c r="J128" s="40">
        <v>0</v>
      </c>
      <c r="K128" s="41">
        <f t="shared" si="25"/>
        <v>3759863.15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1344538.69</v>
      </c>
      <c r="J129" s="40">
        <v>0</v>
      </c>
      <c r="K129" s="41">
        <f t="shared" si="25"/>
        <v>1344538.69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2476323.31</v>
      </c>
      <c r="K130" s="44">
        <f t="shared" si="25"/>
        <v>2476323.31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2016-07-19T13:14:29Z</dcterms:modified>
  <cp:category/>
  <cp:version/>
  <cp:contentType/>
  <cp:contentStatus/>
</cp:coreProperties>
</file>