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<sst xmlns="http://schemas.openxmlformats.org/spreadsheetml/2006/main" count="134" uniqueCount="134">
  <si>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</si>
  <si>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</si>
  <si>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</si>
  <si>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</si>
  <si>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</si>
  <si>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</si>
  <si>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</si>
  <si>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</si>
  <si>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</si>
  <si>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</si>
  <si>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</si>
  <si>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</si>
  <si>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</si>
  <si>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</si>
  <si>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</si>
  <si>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</si>
  <si>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</si>
  <si>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</si>
  <si>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</si>
  <si>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</si>
  <si>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</si>
  <si>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</si>
  <si>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</si>
  <si>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</si>
  <si>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</si>
  <si>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</si>
  <si>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</si>
  <si>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</si>
  <si>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</si>
  <si>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</si>
  <si>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</si>
  <si>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</si>
  <si>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</si>
  <si>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</si>
  <si>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</si>
  <si>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</si>
  <si>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</si>
  <si>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</si>
  <si>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</si>
  <si>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</si>
  <si>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</si>
  <si>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</si>
  <si>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</si>
  <si>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</si>
  <si>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</si>
  <si>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</si>
  <si>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</si>
  <si>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</si>
  <si>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</si>
  <si>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</si>
  <si>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</si>
  <si>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</si>
  <si>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</si>
  <si>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</si>
  <si>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</si>
  <si>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</si>
  <si>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</si>
  <si>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</si>
  <si>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</si>
  <si>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</si>
  <si>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</si>
  <si>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</si>
  <si>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</si>
  <si>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</si>
  <si>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</si>
  <si>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</si>
  <si>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</si>
  <si>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</si>
  <si>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</si>
  <si>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</si>
  <si>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</si>
  <si>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</si>
  <si>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</si>
  <si>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</si>
  <si>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</si>
  <si>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</si>
  <si>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</si>
  <si>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</si>
  <si>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</si>
  <si>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</si>
  <si>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</si>
  <si>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</si>
  <si>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</si>
  <si>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</si>
  <si>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</si>
  <si>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</si>
  <si>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</si>
  <si>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</si>
  <si>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</si>
  <si>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</si>
  <si>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</si>
  <si>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</si>
  <si>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</si>
  <si>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</si>
  <si>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</si>
  <si>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</si>
  <si>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</si>
  <si>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</si>
  <si>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</si>
  <si>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</si>
  <si>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</si>
  <si>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</si>
  <si>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</si>
  <si>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</si>
  <si>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</si>
  <si>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</si>
  <si>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</si>
  <si>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</si>
  <si>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</si>
  <si>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</si>
  <si>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</si>
  <si>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</si>
  <si>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</si>
  <si>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</si>
  <si>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</si>
  <si>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</si>
  <si>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</si>
  <si>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</si>
  <si>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</si>
  <si>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</si>
  <si>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</si>
  <si>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</si>
  <si>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</si>
  <si>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</si>
  <si>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</si>
  <si>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</si>
  <si>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</si>
  <si>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</si>
  <si>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</si>
  <si>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</si>
  <si>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</si>
  <si>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</si>
  <si>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</si>
  <si>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11/07/16 - VENCIMENTO 18/07/16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</si>
</sst>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548705</v>
      </c>
      <c r="C7" s="9">
        <f t="shared" si="0"/>
        <v>688881</v>
      </c>
      <c r="D7" s="9">
        <f t="shared" si="0"/>
        <v>736678</v>
      </c>
      <c r="E7" s="9">
        <f t="shared" si="0"/>
        <v>484416</v>
      </c>
      <c r="F7" s="9">
        <f t="shared" si="0"/>
        <v>660069</v>
      </c>
      <c r="G7" s="9">
        <f t="shared" si="0"/>
        <v>1103637</v>
      </c>
      <c r="H7" s="9">
        <f t="shared" si="0"/>
        <v>490723</v>
      </c>
      <c r="I7" s="9">
        <f t="shared" si="0"/>
        <v>113342</v>
      </c>
      <c r="J7" s="9">
        <f t="shared" si="0"/>
        <v>294573</v>
      </c>
      <c r="K7" s="9">
        <f t="shared" si="0"/>
        <v>5121024</v>
      </c>
      <c r="L7" s="52"/>
    </row>
    <row r="8" spans="1:11" ht="17.25" customHeight="1">
      <c r="A8" s="10" t="s">
        <v>99</v>
      </c>
      <c r="B8" s="11">
        <f>B9+B12+B16</f>
        <v>282529</v>
      </c>
      <c r="C8" s="11">
        <f aca="true" t="shared" si="1" ref="C8:J8">C9+C12+C16</f>
        <v>364786</v>
      </c>
      <c r="D8" s="11">
        <f t="shared" si="1"/>
        <v>364367</v>
      </c>
      <c r="E8" s="11">
        <f t="shared" si="1"/>
        <v>258010</v>
      </c>
      <c r="F8" s="11">
        <f t="shared" si="1"/>
        <v>336177</v>
      </c>
      <c r="G8" s="11">
        <f t="shared" si="1"/>
        <v>561153</v>
      </c>
      <c r="H8" s="11">
        <f t="shared" si="1"/>
        <v>276277</v>
      </c>
      <c r="I8" s="11">
        <f t="shared" si="1"/>
        <v>53515</v>
      </c>
      <c r="J8" s="11">
        <f t="shared" si="1"/>
        <v>145802</v>
      </c>
      <c r="K8" s="11">
        <f>SUM(B8:J8)</f>
        <v>2642616</v>
      </c>
    </row>
    <row r="9" spans="1:11" ht="17.25" customHeight="1">
      <c r="A9" s="15" t="s">
        <v>17</v>
      </c>
      <c r="B9" s="13">
        <f>+B10+B11</f>
        <v>37862</v>
      </c>
      <c r="C9" s="13">
        <f aca="true" t="shared" si="2" ref="C9:J9">+C10+C11</f>
        <v>52299</v>
      </c>
      <c r="D9" s="13">
        <f t="shared" si="2"/>
        <v>46121</v>
      </c>
      <c r="E9" s="13">
        <f t="shared" si="2"/>
        <v>34376</v>
      </c>
      <c r="F9" s="13">
        <f t="shared" si="2"/>
        <v>40541</v>
      </c>
      <c r="G9" s="13">
        <f t="shared" si="2"/>
        <v>51245</v>
      </c>
      <c r="H9" s="13">
        <f t="shared" si="2"/>
        <v>44994</v>
      </c>
      <c r="I9" s="13">
        <f t="shared" si="2"/>
        <v>8263</v>
      </c>
      <c r="J9" s="13">
        <f t="shared" si="2"/>
        <v>17096</v>
      </c>
      <c r="K9" s="11">
        <f>SUM(B9:J9)</f>
        <v>332797</v>
      </c>
    </row>
    <row r="10" spans="1:11" ht="17.25" customHeight="1">
      <c r="A10" s="29" t="s">
        <v>18</v>
      </c>
      <c r="B10" s="13">
        <v>37862</v>
      </c>
      <c r="C10" s="13">
        <v>52299</v>
      </c>
      <c r="D10" s="13">
        <v>46121</v>
      </c>
      <c r="E10" s="13">
        <v>34376</v>
      </c>
      <c r="F10" s="13">
        <v>40541</v>
      </c>
      <c r="G10" s="13">
        <v>51245</v>
      </c>
      <c r="H10" s="13">
        <v>44994</v>
      </c>
      <c r="I10" s="13">
        <v>8263</v>
      </c>
      <c r="J10" s="13">
        <v>17096</v>
      </c>
      <c r="K10" s="11">
        <f>SUM(B10:J10)</f>
        <v>332797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214613</v>
      </c>
      <c r="C12" s="17">
        <f t="shared" si="3"/>
        <v>276271</v>
      </c>
      <c r="D12" s="17">
        <f t="shared" si="3"/>
        <v>280117</v>
      </c>
      <c r="E12" s="17">
        <f t="shared" si="3"/>
        <v>196753</v>
      </c>
      <c r="F12" s="17">
        <f t="shared" si="3"/>
        <v>255964</v>
      </c>
      <c r="G12" s="17">
        <f t="shared" si="3"/>
        <v>440030</v>
      </c>
      <c r="H12" s="17">
        <f t="shared" si="3"/>
        <v>205232</v>
      </c>
      <c r="I12" s="17">
        <f t="shared" si="3"/>
        <v>39071</v>
      </c>
      <c r="J12" s="17">
        <f t="shared" si="3"/>
        <v>112562</v>
      </c>
      <c r="K12" s="11">
        <f aca="true" t="shared" si="4" ref="K12:K27">SUM(B12:J12)</f>
        <v>2020613</v>
      </c>
    </row>
    <row r="13" spans="1:13" ht="17.25" customHeight="1">
      <c r="A13" s="14" t="s">
        <v>20</v>
      </c>
      <c r="B13" s="13">
        <v>101956</v>
      </c>
      <c r="C13" s="13">
        <v>141399</v>
      </c>
      <c r="D13" s="13">
        <v>147846</v>
      </c>
      <c r="E13" s="13">
        <v>101070</v>
      </c>
      <c r="F13" s="13">
        <v>127924</v>
      </c>
      <c r="G13" s="13">
        <v>209213</v>
      </c>
      <c r="H13" s="13">
        <v>96593</v>
      </c>
      <c r="I13" s="13">
        <v>22165</v>
      </c>
      <c r="J13" s="13">
        <v>58471</v>
      </c>
      <c r="K13" s="11">
        <f t="shared" si="4"/>
        <v>1006637</v>
      </c>
      <c r="L13" s="52"/>
      <c r="M13" s="53"/>
    </row>
    <row r="14" spans="1:12" ht="17.25" customHeight="1">
      <c r="A14" s="14" t="s">
        <v>21</v>
      </c>
      <c r="B14" s="13">
        <v>107567</v>
      </c>
      <c r="C14" s="13">
        <v>127525</v>
      </c>
      <c r="D14" s="13">
        <v>126758</v>
      </c>
      <c r="E14" s="13">
        <v>90890</v>
      </c>
      <c r="F14" s="13">
        <v>122897</v>
      </c>
      <c r="G14" s="13">
        <v>222672</v>
      </c>
      <c r="H14" s="13">
        <v>101469</v>
      </c>
      <c r="I14" s="13">
        <v>15724</v>
      </c>
      <c r="J14" s="13">
        <v>52347</v>
      </c>
      <c r="K14" s="11">
        <f t="shared" si="4"/>
        <v>967849</v>
      </c>
      <c r="L14" s="52"/>
    </row>
    <row r="15" spans="1:11" ht="17.25" customHeight="1">
      <c r="A15" s="14" t="s">
        <v>22</v>
      </c>
      <c r="B15" s="13">
        <v>5090</v>
      </c>
      <c r="C15" s="13">
        <v>7347</v>
      </c>
      <c r="D15" s="13">
        <v>5513</v>
      </c>
      <c r="E15" s="13">
        <v>4793</v>
      </c>
      <c r="F15" s="13">
        <v>5143</v>
      </c>
      <c r="G15" s="13">
        <v>8145</v>
      </c>
      <c r="H15" s="13">
        <v>7170</v>
      </c>
      <c r="I15" s="13">
        <v>1182</v>
      </c>
      <c r="J15" s="13">
        <v>1744</v>
      </c>
      <c r="K15" s="11">
        <f t="shared" si="4"/>
        <v>46127</v>
      </c>
    </row>
    <row r="16" spans="1:11" ht="17.25" customHeight="1">
      <c r="A16" s="15" t="s">
        <v>95</v>
      </c>
      <c r="B16" s="13">
        <f>B17+B18+B19</f>
        <v>30054</v>
      </c>
      <c r="C16" s="13">
        <f aca="true" t="shared" si="5" ref="C16:J16">C17+C18+C19</f>
        <v>36216</v>
      </c>
      <c r="D16" s="13">
        <f t="shared" si="5"/>
        <v>38129</v>
      </c>
      <c r="E16" s="13">
        <f t="shared" si="5"/>
        <v>26881</v>
      </c>
      <c r="F16" s="13">
        <f t="shared" si="5"/>
        <v>39672</v>
      </c>
      <c r="G16" s="13">
        <f t="shared" si="5"/>
        <v>69878</v>
      </c>
      <c r="H16" s="13">
        <f t="shared" si="5"/>
        <v>26051</v>
      </c>
      <c r="I16" s="13">
        <f t="shared" si="5"/>
        <v>6181</v>
      </c>
      <c r="J16" s="13">
        <f t="shared" si="5"/>
        <v>16144</v>
      </c>
      <c r="K16" s="11">
        <f t="shared" si="4"/>
        <v>289206</v>
      </c>
    </row>
    <row r="17" spans="1:11" ht="17.25" customHeight="1">
      <c r="A17" s="14" t="s">
        <v>96</v>
      </c>
      <c r="B17" s="13">
        <v>19170</v>
      </c>
      <c r="C17" s="13">
        <v>25309</v>
      </c>
      <c r="D17" s="13">
        <v>24461</v>
      </c>
      <c r="E17" s="13">
        <v>17695</v>
      </c>
      <c r="F17" s="13">
        <v>25724</v>
      </c>
      <c r="G17" s="13">
        <v>43643</v>
      </c>
      <c r="H17" s="13">
        <v>18109</v>
      </c>
      <c r="I17" s="13">
        <v>4321</v>
      </c>
      <c r="J17" s="13">
        <v>10242</v>
      </c>
      <c r="K17" s="11">
        <f t="shared" si="4"/>
        <v>188674</v>
      </c>
    </row>
    <row r="18" spans="1:11" ht="17.25" customHeight="1">
      <c r="A18" s="14" t="s">
        <v>97</v>
      </c>
      <c r="B18" s="13">
        <v>9949</v>
      </c>
      <c r="C18" s="13">
        <v>9720</v>
      </c>
      <c r="D18" s="13">
        <v>12910</v>
      </c>
      <c r="E18" s="13">
        <v>8385</v>
      </c>
      <c r="F18" s="13">
        <v>12996</v>
      </c>
      <c r="G18" s="13">
        <v>24765</v>
      </c>
      <c r="H18" s="13">
        <v>6952</v>
      </c>
      <c r="I18" s="13">
        <v>1694</v>
      </c>
      <c r="J18" s="13">
        <v>5597</v>
      </c>
      <c r="K18" s="11">
        <f t="shared" si="4"/>
        <v>92968</v>
      </c>
    </row>
    <row r="19" spans="1:11" ht="17.25" customHeight="1">
      <c r="A19" s="14" t="s">
        <v>98</v>
      </c>
      <c r="B19" s="13">
        <v>935</v>
      </c>
      <c r="C19" s="13">
        <v>1187</v>
      </c>
      <c r="D19" s="13">
        <v>758</v>
      </c>
      <c r="E19" s="13">
        <v>801</v>
      </c>
      <c r="F19" s="13">
        <v>952</v>
      </c>
      <c r="G19" s="13">
        <v>1470</v>
      </c>
      <c r="H19" s="13">
        <v>990</v>
      </c>
      <c r="I19" s="13">
        <v>166</v>
      </c>
      <c r="J19" s="13">
        <v>305</v>
      </c>
      <c r="K19" s="11">
        <f t="shared" si="4"/>
        <v>7564</v>
      </c>
    </row>
    <row r="20" spans="1:11" ht="17.25" customHeight="1">
      <c r="A20" s="16" t="s">
        <v>23</v>
      </c>
      <c r="B20" s="11">
        <f>+B21+B22+B23</f>
        <v>157601</v>
      </c>
      <c r="C20" s="11">
        <f aca="true" t="shared" si="6" ref="C20:J20">+C21+C22+C23</f>
        <v>174557</v>
      </c>
      <c r="D20" s="11">
        <f t="shared" si="6"/>
        <v>203365</v>
      </c>
      <c r="E20" s="11">
        <f t="shared" si="6"/>
        <v>127996</v>
      </c>
      <c r="F20" s="11">
        <f t="shared" si="6"/>
        <v>199131</v>
      </c>
      <c r="G20" s="11">
        <f t="shared" si="6"/>
        <v>369469</v>
      </c>
      <c r="H20" s="11">
        <f t="shared" si="6"/>
        <v>128971</v>
      </c>
      <c r="I20" s="11">
        <f t="shared" si="6"/>
        <v>31878</v>
      </c>
      <c r="J20" s="11">
        <f t="shared" si="6"/>
        <v>76181</v>
      </c>
      <c r="K20" s="11">
        <f t="shared" si="4"/>
        <v>1469149</v>
      </c>
    </row>
    <row r="21" spans="1:12" ht="17.25" customHeight="1">
      <c r="A21" s="12" t="s">
        <v>24</v>
      </c>
      <c r="B21" s="13">
        <v>81757</v>
      </c>
      <c r="C21" s="13">
        <v>100380</v>
      </c>
      <c r="D21" s="13">
        <v>118496</v>
      </c>
      <c r="E21" s="13">
        <v>72978</v>
      </c>
      <c r="F21" s="13">
        <v>110688</v>
      </c>
      <c r="G21" s="13">
        <v>190800</v>
      </c>
      <c r="H21" s="13">
        <v>71587</v>
      </c>
      <c r="I21" s="13">
        <v>19641</v>
      </c>
      <c r="J21" s="13">
        <v>43274</v>
      </c>
      <c r="K21" s="11">
        <f t="shared" si="4"/>
        <v>809601</v>
      </c>
      <c r="L21" s="52"/>
    </row>
    <row r="22" spans="1:12" ht="17.25" customHeight="1">
      <c r="A22" s="12" t="s">
        <v>25</v>
      </c>
      <c r="B22" s="13">
        <v>73003</v>
      </c>
      <c r="C22" s="13">
        <v>70678</v>
      </c>
      <c r="D22" s="13">
        <v>81827</v>
      </c>
      <c r="E22" s="13">
        <v>52831</v>
      </c>
      <c r="F22" s="13">
        <v>85717</v>
      </c>
      <c r="G22" s="13">
        <v>173922</v>
      </c>
      <c r="H22" s="13">
        <v>54408</v>
      </c>
      <c r="I22" s="13">
        <v>11639</v>
      </c>
      <c r="J22" s="13">
        <v>31967</v>
      </c>
      <c r="K22" s="11">
        <f t="shared" si="4"/>
        <v>635992</v>
      </c>
      <c r="L22" s="52"/>
    </row>
    <row r="23" spans="1:11" ht="17.25" customHeight="1">
      <c r="A23" s="12" t="s">
        <v>26</v>
      </c>
      <c r="B23" s="13">
        <v>2841</v>
      </c>
      <c r="C23" s="13">
        <v>3499</v>
      </c>
      <c r="D23" s="13">
        <v>3042</v>
      </c>
      <c r="E23" s="13">
        <v>2187</v>
      </c>
      <c r="F23" s="13">
        <v>2726</v>
      </c>
      <c r="G23" s="13">
        <v>4747</v>
      </c>
      <c r="H23" s="13">
        <v>2976</v>
      </c>
      <c r="I23" s="13">
        <v>598</v>
      </c>
      <c r="J23" s="13">
        <v>940</v>
      </c>
      <c r="K23" s="11">
        <f t="shared" si="4"/>
        <v>23556</v>
      </c>
    </row>
    <row r="24" spans="1:11" ht="17.25" customHeight="1">
      <c r="A24" s="16" t="s">
        <v>27</v>
      </c>
      <c r="B24" s="13">
        <f>+B25+B26</f>
        <v>108575</v>
      </c>
      <c r="C24" s="13">
        <f aca="true" t="shared" si="7" ref="C24:J24">+C25+C26</f>
        <v>149538</v>
      </c>
      <c r="D24" s="13">
        <f t="shared" si="7"/>
        <v>168946</v>
      </c>
      <c r="E24" s="13">
        <f t="shared" si="7"/>
        <v>98410</v>
      </c>
      <c r="F24" s="13">
        <f t="shared" si="7"/>
        <v>124761</v>
      </c>
      <c r="G24" s="13">
        <f t="shared" si="7"/>
        <v>173015</v>
      </c>
      <c r="H24" s="13">
        <f t="shared" si="7"/>
        <v>79779</v>
      </c>
      <c r="I24" s="13">
        <f t="shared" si="7"/>
        <v>27949</v>
      </c>
      <c r="J24" s="13">
        <f t="shared" si="7"/>
        <v>72590</v>
      </c>
      <c r="K24" s="11">
        <f t="shared" si="4"/>
        <v>1003563</v>
      </c>
    </row>
    <row r="25" spans="1:12" ht="17.25" customHeight="1">
      <c r="A25" s="12" t="s">
        <v>131</v>
      </c>
      <c r="B25" s="13">
        <v>66892</v>
      </c>
      <c r="C25" s="13">
        <v>99789</v>
      </c>
      <c r="D25" s="13">
        <v>115308</v>
      </c>
      <c r="E25" s="13">
        <v>68225</v>
      </c>
      <c r="F25" s="13">
        <v>81397</v>
      </c>
      <c r="G25" s="13">
        <v>107374</v>
      </c>
      <c r="H25" s="13">
        <v>52362</v>
      </c>
      <c r="I25" s="13">
        <v>21319</v>
      </c>
      <c r="J25" s="13">
        <v>48324</v>
      </c>
      <c r="K25" s="11">
        <f t="shared" si="4"/>
        <v>660990</v>
      </c>
      <c r="L25" s="52"/>
    </row>
    <row r="26" spans="1:12" ht="17.25" customHeight="1">
      <c r="A26" s="12" t="s">
        <v>132</v>
      </c>
      <c r="B26" s="13">
        <v>41683</v>
      </c>
      <c r="C26" s="13">
        <v>49749</v>
      </c>
      <c r="D26" s="13">
        <v>53638</v>
      </c>
      <c r="E26" s="13">
        <v>30185</v>
      </c>
      <c r="F26" s="13">
        <v>43364</v>
      </c>
      <c r="G26" s="13">
        <v>65641</v>
      </c>
      <c r="H26" s="13">
        <v>27417</v>
      </c>
      <c r="I26" s="13">
        <v>6630</v>
      </c>
      <c r="J26" s="13">
        <v>24266</v>
      </c>
      <c r="K26" s="11">
        <f t="shared" si="4"/>
        <v>342573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5696</v>
      </c>
      <c r="I27" s="11">
        <v>0</v>
      </c>
      <c r="J27" s="11">
        <v>0</v>
      </c>
      <c r="K27" s="11">
        <f t="shared" si="4"/>
        <v>5696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14322.23</v>
      </c>
      <c r="I35" s="19">
        <v>0</v>
      </c>
      <c r="J35" s="19">
        <v>0</v>
      </c>
      <c r="K35" s="23">
        <f>SUM(B35:J35)</f>
        <v>14322.23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1434199.33</v>
      </c>
      <c r="C47" s="22">
        <f aca="true" t="shared" si="12" ref="C47:H47">+C48+C57</f>
        <v>2051166.2999999998</v>
      </c>
      <c r="D47" s="22">
        <f t="shared" si="12"/>
        <v>2466445.0799999996</v>
      </c>
      <c r="E47" s="22">
        <f t="shared" si="12"/>
        <v>1386909.24</v>
      </c>
      <c r="F47" s="22">
        <f t="shared" si="12"/>
        <v>1829118.11</v>
      </c>
      <c r="G47" s="22">
        <f t="shared" si="12"/>
        <v>2627296.6</v>
      </c>
      <c r="H47" s="22">
        <f t="shared" si="12"/>
        <v>1358237.3699999999</v>
      </c>
      <c r="I47" s="22">
        <f>+I48+I57</f>
        <v>542715.7999999999</v>
      </c>
      <c r="J47" s="22">
        <f>+J48+J57</f>
        <v>851056.6200000001</v>
      </c>
      <c r="K47" s="22">
        <f>SUM(B47:J47)</f>
        <v>14547144.45</v>
      </c>
    </row>
    <row r="48" spans="1:11" ht="17.25" customHeight="1">
      <c r="A48" s="16" t="s">
        <v>113</v>
      </c>
      <c r="B48" s="23">
        <f>SUM(B49:B56)</f>
        <v>1416184</v>
      </c>
      <c r="C48" s="23">
        <f aca="true" t="shared" si="13" ref="C48:J48">SUM(C49:C56)</f>
        <v>2028274.88</v>
      </c>
      <c r="D48" s="23">
        <f t="shared" si="13"/>
        <v>2441769.5599999996</v>
      </c>
      <c r="E48" s="23">
        <f t="shared" si="13"/>
        <v>1365245.13</v>
      </c>
      <c r="F48" s="23">
        <f t="shared" si="13"/>
        <v>1806477.81</v>
      </c>
      <c r="G48" s="23">
        <f t="shared" si="13"/>
        <v>2598328.31</v>
      </c>
      <c r="H48" s="23">
        <f t="shared" si="13"/>
        <v>1338965.44</v>
      </c>
      <c r="I48" s="23">
        <f t="shared" si="13"/>
        <v>542715.7999999999</v>
      </c>
      <c r="J48" s="23">
        <f t="shared" si="13"/>
        <v>837626.0700000001</v>
      </c>
      <c r="K48" s="23">
        <f aca="true" t="shared" si="14" ref="K48:K57">SUM(B48:J48)</f>
        <v>14375587</v>
      </c>
    </row>
    <row r="49" spans="1:11" ht="17.25" customHeight="1">
      <c r="A49" s="34" t="s">
        <v>44</v>
      </c>
      <c r="B49" s="23">
        <f aca="true" t="shared" si="15" ref="B49:H49">ROUND(B30*B7,2)</f>
        <v>1414726.1</v>
      </c>
      <c r="C49" s="23">
        <f t="shared" si="15"/>
        <v>2021383.52</v>
      </c>
      <c r="D49" s="23">
        <f t="shared" si="15"/>
        <v>2439067.19</v>
      </c>
      <c r="E49" s="23">
        <f t="shared" si="15"/>
        <v>1364018.57</v>
      </c>
      <c r="F49" s="23">
        <f t="shared" si="15"/>
        <v>1804298.61</v>
      </c>
      <c r="G49" s="23">
        <f t="shared" si="15"/>
        <v>2595202.41</v>
      </c>
      <c r="H49" s="23">
        <f t="shared" si="15"/>
        <v>1323185.5</v>
      </c>
      <c r="I49" s="23">
        <f>ROUND(I30*I7,2)</f>
        <v>541650.08</v>
      </c>
      <c r="J49" s="23">
        <f>ROUND(J30*J7,2)</f>
        <v>835409.03</v>
      </c>
      <c r="K49" s="23">
        <f t="shared" si="14"/>
        <v>14338941.01</v>
      </c>
    </row>
    <row r="50" spans="1:11" ht="17.25" customHeight="1">
      <c r="A50" s="34" t="s">
        <v>45</v>
      </c>
      <c r="B50" s="19">
        <v>0</v>
      </c>
      <c r="C50" s="23">
        <f>ROUND(C31*C7,2)</f>
        <v>4493.16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4493.16</v>
      </c>
    </row>
    <row r="51" spans="1:11" ht="17.25" customHeight="1">
      <c r="A51" s="67" t="s">
        <v>106</v>
      </c>
      <c r="B51" s="68">
        <f aca="true" t="shared" si="16" ref="B51:H51">ROUND(B32*B7,2)</f>
        <v>-2633.78</v>
      </c>
      <c r="C51" s="68">
        <f t="shared" si="16"/>
        <v>-3375.52</v>
      </c>
      <c r="D51" s="68">
        <f t="shared" si="16"/>
        <v>-3683.39</v>
      </c>
      <c r="E51" s="68">
        <f t="shared" si="16"/>
        <v>-2218.84</v>
      </c>
      <c r="F51" s="68">
        <f t="shared" si="16"/>
        <v>-3102.32</v>
      </c>
      <c r="G51" s="68">
        <f t="shared" si="16"/>
        <v>-4304.18</v>
      </c>
      <c r="H51" s="68">
        <f t="shared" si="16"/>
        <v>-2257.33</v>
      </c>
      <c r="I51" s="19">
        <v>0</v>
      </c>
      <c r="J51" s="19">
        <v>0</v>
      </c>
      <c r="K51" s="68">
        <f>SUM(B51:J51)</f>
        <v>-21575.36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14322.23</v>
      </c>
      <c r="I53" s="31">
        <f>+I35</f>
        <v>0</v>
      </c>
      <c r="J53" s="31">
        <f>+J35</f>
        <v>0</v>
      </c>
      <c r="K53" s="23">
        <f t="shared" si="14"/>
        <v>14322.23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-222582.04</v>
      </c>
      <c r="C61" s="35">
        <f t="shared" si="17"/>
        <v>-223243.63</v>
      </c>
      <c r="D61" s="35">
        <f t="shared" si="17"/>
        <v>-217037.37999999998</v>
      </c>
      <c r="E61" s="35">
        <f t="shared" si="17"/>
        <v>-251878.12</v>
      </c>
      <c r="F61" s="35">
        <f t="shared" si="17"/>
        <v>-252729.71</v>
      </c>
      <c r="G61" s="35">
        <f t="shared" si="17"/>
        <v>-286836.31</v>
      </c>
      <c r="H61" s="35">
        <f t="shared" si="17"/>
        <v>-185063.42</v>
      </c>
      <c r="I61" s="35">
        <f t="shared" si="17"/>
        <v>-83472.04000000001</v>
      </c>
      <c r="J61" s="35">
        <f t="shared" si="17"/>
        <v>-75173.68000000001</v>
      </c>
      <c r="K61" s="35">
        <f>SUM(B61:J61)</f>
        <v>-1798016.33</v>
      </c>
    </row>
    <row r="62" spans="1:11" ht="18.75" customHeight="1">
      <c r="A62" s="16" t="s">
        <v>75</v>
      </c>
      <c r="B62" s="35">
        <f aca="true" t="shared" si="18" ref="B62:J62">B63+B64+B65+B66+B67+B68</f>
        <v>-208307.04</v>
      </c>
      <c r="C62" s="35">
        <f t="shared" si="18"/>
        <v>-202422.42</v>
      </c>
      <c r="D62" s="35">
        <f t="shared" si="18"/>
        <v>-196367.77</v>
      </c>
      <c r="E62" s="35">
        <f t="shared" si="18"/>
        <v>-238140.43</v>
      </c>
      <c r="F62" s="35">
        <f t="shared" si="18"/>
        <v>-233470.62</v>
      </c>
      <c r="G62" s="35">
        <f t="shared" si="18"/>
        <v>-258056.63</v>
      </c>
      <c r="H62" s="35">
        <f t="shared" si="18"/>
        <v>-170977.2</v>
      </c>
      <c r="I62" s="35">
        <f t="shared" si="18"/>
        <v>-31399.4</v>
      </c>
      <c r="J62" s="35">
        <f t="shared" si="18"/>
        <v>-64964.8</v>
      </c>
      <c r="K62" s="35">
        <f aca="true" t="shared" si="19" ref="K62:K91">SUM(B62:J62)</f>
        <v>-1604106.3099999996</v>
      </c>
    </row>
    <row r="63" spans="1:11" ht="18.75" customHeight="1">
      <c r="A63" s="12" t="s">
        <v>76</v>
      </c>
      <c r="B63" s="35">
        <f>-ROUND(B9*$D$3,2)</f>
        <v>-143875.6</v>
      </c>
      <c r="C63" s="35">
        <f aca="true" t="shared" si="20" ref="C63:J63">-ROUND(C9*$D$3,2)</f>
        <v>-198736.2</v>
      </c>
      <c r="D63" s="35">
        <f t="shared" si="20"/>
        <v>-175259.8</v>
      </c>
      <c r="E63" s="35">
        <f t="shared" si="20"/>
        <v>-130628.8</v>
      </c>
      <c r="F63" s="35">
        <f t="shared" si="20"/>
        <v>-154055.8</v>
      </c>
      <c r="G63" s="35">
        <f t="shared" si="20"/>
        <v>-194731</v>
      </c>
      <c r="H63" s="35">
        <f t="shared" si="20"/>
        <v>-170977.2</v>
      </c>
      <c r="I63" s="35">
        <f t="shared" si="20"/>
        <v>-31399.4</v>
      </c>
      <c r="J63" s="35">
        <f t="shared" si="20"/>
        <v>-64964.8</v>
      </c>
      <c r="K63" s="35">
        <f t="shared" si="19"/>
        <v>-1264628.5999999999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-942.4</v>
      </c>
      <c r="C65" s="35">
        <v>-277.4</v>
      </c>
      <c r="D65" s="35">
        <v>-277.4</v>
      </c>
      <c r="E65" s="35">
        <v>-1105.8</v>
      </c>
      <c r="F65" s="35">
        <v>-722</v>
      </c>
      <c r="G65" s="35">
        <v>-372.4</v>
      </c>
      <c r="H65" s="19">
        <v>0</v>
      </c>
      <c r="I65" s="19">
        <v>0</v>
      </c>
      <c r="J65" s="19">
        <v>0</v>
      </c>
      <c r="K65" s="35">
        <f t="shared" si="19"/>
        <v>-3697.4</v>
      </c>
    </row>
    <row r="66" spans="1:11" ht="18.75" customHeight="1">
      <c r="A66" s="12" t="s">
        <v>107</v>
      </c>
      <c r="B66" s="35">
        <v>-684</v>
      </c>
      <c r="C66" s="35">
        <v>-372.4</v>
      </c>
      <c r="D66" s="35">
        <v>-186.2</v>
      </c>
      <c r="E66" s="35">
        <v>-258.4</v>
      </c>
      <c r="F66" s="35">
        <v>0</v>
      </c>
      <c r="G66" s="35">
        <v>-106.4</v>
      </c>
      <c r="H66" s="19">
        <v>0</v>
      </c>
      <c r="I66" s="19">
        <v>0</v>
      </c>
      <c r="J66" s="19">
        <v>0</v>
      </c>
      <c r="K66" s="35">
        <f t="shared" si="19"/>
        <v>-1607.4</v>
      </c>
    </row>
    <row r="67" spans="1:11" ht="18.75" customHeight="1">
      <c r="A67" s="12" t="s">
        <v>53</v>
      </c>
      <c r="B67" s="35">
        <v>-62805.04</v>
      </c>
      <c r="C67" s="35">
        <v>-3036.42</v>
      </c>
      <c r="D67" s="35">
        <v>-20644.37</v>
      </c>
      <c r="E67" s="35">
        <v>-106147.43</v>
      </c>
      <c r="F67" s="35">
        <v>-78692.82</v>
      </c>
      <c r="G67" s="35">
        <v>-62846.83</v>
      </c>
      <c r="H67" s="19">
        <v>0</v>
      </c>
      <c r="I67" s="19">
        <v>0</v>
      </c>
      <c r="J67" s="19">
        <v>0</v>
      </c>
      <c r="K67" s="35">
        <f t="shared" si="19"/>
        <v>-334172.91000000003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-14275</v>
      </c>
      <c r="C69" s="68">
        <f t="shared" si="21"/>
        <v>-20821.210000000003</v>
      </c>
      <c r="D69" s="68">
        <f t="shared" si="21"/>
        <v>-20669.609999999997</v>
      </c>
      <c r="E69" s="68">
        <f t="shared" si="21"/>
        <v>-13737.69</v>
      </c>
      <c r="F69" s="68">
        <f t="shared" si="21"/>
        <v>-19259.09</v>
      </c>
      <c r="G69" s="68">
        <f t="shared" si="21"/>
        <v>-28779.68</v>
      </c>
      <c r="H69" s="68">
        <f t="shared" si="21"/>
        <v>-14086.22</v>
      </c>
      <c r="I69" s="68">
        <f t="shared" si="21"/>
        <v>-52072.64</v>
      </c>
      <c r="J69" s="68">
        <f t="shared" si="21"/>
        <v>-10208.88</v>
      </c>
      <c r="K69" s="68">
        <f t="shared" si="19"/>
        <v>-193910.02000000002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1211617.29</v>
      </c>
      <c r="C104" s="24">
        <f t="shared" si="22"/>
        <v>1827922.67</v>
      </c>
      <c r="D104" s="24">
        <f t="shared" si="22"/>
        <v>2249407.6999999997</v>
      </c>
      <c r="E104" s="24">
        <f t="shared" si="22"/>
        <v>1135031.12</v>
      </c>
      <c r="F104" s="24">
        <f t="shared" si="22"/>
        <v>1576388.4</v>
      </c>
      <c r="G104" s="24">
        <f t="shared" si="22"/>
        <v>2340460.29</v>
      </c>
      <c r="H104" s="24">
        <f t="shared" si="22"/>
        <v>1173173.95</v>
      </c>
      <c r="I104" s="24">
        <f>+I105+I106</f>
        <v>459243.7599999999</v>
      </c>
      <c r="J104" s="24">
        <f>+J105+J106</f>
        <v>775882.9400000001</v>
      </c>
      <c r="K104" s="48">
        <f>SUM(B104:J104)</f>
        <v>12749128.119999997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1193601.96</v>
      </c>
      <c r="C105" s="24">
        <f t="shared" si="23"/>
        <v>1805031.25</v>
      </c>
      <c r="D105" s="24">
        <f t="shared" si="23"/>
        <v>2224732.1799999997</v>
      </c>
      <c r="E105" s="24">
        <f t="shared" si="23"/>
        <v>1113367.01</v>
      </c>
      <c r="F105" s="24">
        <f t="shared" si="23"/>
        <v>1553748.0999999999</v>
      </c>
      <c r="G105" s="24">
        <f t="shared" si="23"/>
        <v>2311492</v>
      </c>
      <c r="H105" s="24">
        <f t="shared" si="23"/>
        <v>1153902.02</v>
      </c>
      <c r="I105" s="24">
        <f t="shared" si="23"/>
        <v>459243.7599999999</v>
      </c>
      <c r="J105" s="24">
        <f t="shared" si="23"/>
        <v>762452.39</v>
      </c>
      <c r="K105" s="48">
        <f>SUM(B105:J105)</f>
        <v>12577570.67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12749128.1</v>
      </c>
      <c r="L112" s="54"/>
    </row>
    <row r="113" spans="1:11" ht="18.75" customHeight="1">
      <c r="A113" s="26" t="s">
        <v>71</v>
      </c>
      <c r="B113" s="27">
        <v>156479.7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156479.7</v>
      </c>
    </row>
    <row r="114" spans="1:11" ht="18.75" customHeight="1">
      <c r="A114" s="26" t="s">
        <v>72</v>
      </c>
      <c r="B114" s="27">
        <v>1055137.59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1055137.59</v>
      </c>
    </row>
    <row r="115" spans="1:11" ht="18.75" customHeight="1">
      <c r="A115" s="26" t="s">
        <v>73</v>
      </c>
      <c r="B115" s="40">
        <v>0</v>
      </c>
      <c r="C115" s="27">
        <f>+C104</f>
        <v>1827922.67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1827922.67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2249407.6999999997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2249407.6999999997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1135031.12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1135031.12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301901.34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301901.34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576923.04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576923.04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78861.53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78861.53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618702.49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618702.49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703472.53</v>
      </c>
      <c r="H122" s="40">
        <v>0</v>
      </c>
      <c r="I122" s="40">
        <v>0</v>
      </c>
      <c r="J122" s="40">
        <v>0</v>
      </c>
      <c r="K122" s="41">
        <f t="shared" si="25"/>
        <v>703472.53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55174.72</v>
      </c>
      <c r="H123" s="40">
        <v>0</v>
      </c>
      <c r="I123" s="40">
        <v>0</v>
      </c>
      <c r="J123" s="40">
        <v>0</v>
      </c>
      <c r="K123" s="41">
        <f t="shared" si="25"/>
        <v>55174.72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350258.04</v>
      </c>
      <c r="H124" s="40">
        <v>0</v>
      </c>
      <c r="I124" s="40">
        <v>0</v>
      </c>
      <c r="J124" s="40">
        <v>0</v>
      </c>
      <c r="K124" s="41">
        <f t="shared" si="25"/>
        <v>350258.04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333998.05</v>
      </c>
      <c r="H125" s="40">
        <v>0</v>
      </c>
      <c r="I125" s="40">
        <v>0</v>
      </c>
      <c r="J125" s="40">
        <v>0</v>
      </c>
      <c r="K125" s="41">
        <f t="shared" si="25"/>
        <v>333998.05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897556.94</v>
      </c>
      <c r="H126" s="40">
        <v>0</v>
      </c>
      <c r="I126" s="40">
        <v>0</v>
      </c>
      <c r="J126" s="40">
        <v>0</v>
      </c>
      <c r="K126" s="41">
        <f t="shared" si="25"/>
        <v>897556.94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423860.52</v>
      </c>
      <c r="I127" s="40">
        <v>0</v>
      </c>
      <c r="J127" s="40">
        <v>0</v>
      </c>
      <c r="K127" s="41">
        <f t="shared" si="25"/>
        <v>423860.52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749313.43</v>
      </c>
      <c r="I128" s="40">
        <v>0</v>
      </c>
      <c r="J128" s="40">
        <v>0</v>
      </c>
      <c r="K128" s="41">
        <f t="shared" si="25"/>
        <v>749313.43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459243.76</v>
      </c>
      <c r="J129" s="40">
        <v>0</v>
      </c>
      <c r="K129" s="41">
        <f t="shared" si="25"/>
        <v>459243.76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775882.93</v>
      </c>
      <c r="K130" s="44">
        <f t="shared" si="25"/>
        <v>775882.93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2016-07-15T17:55:37Z</dcterms:modified>
  <cp:category/>
  <cp:version/>
  <cp:contentType/>
  <cp:contentStatus/>
</cp:coreProperties>
</file>