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<sst xmlns="http://schemas.openxmlformats.org/spreadsheetml/2006/main" count="134" uniqueCount="134">
  <si>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</si>
  <si>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</si>
  <si>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</si>
  <si>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</si>
  <si>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</si>
  <si>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</si>
  <si>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</si>
  <si>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</si>
  <si>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</si>
  <si>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</si>
  <si>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</si>
  <si>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</si>
  <si>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</si>
  <si>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</si>
  <si>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</si>
  <si>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</si>
  <si>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</si>
  <si>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</si>
  <si>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</si>
  <si>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</si>
  <si>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</si>
  <si>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</si>
  <si>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</si>
  <si>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</si>
  <si>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</si>
  <si>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</si>
  <si>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</si>
  <si>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</si>
  <si>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</si>
  <si>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</si>
  <si>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</si>
  <si>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</si>
  <si>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</si>
  <si>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</si>
  <si>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</si>
  <si>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</si>
  <si>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</si>
  <si>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</si>
  <si>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</si>
  <si>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</si>
  <si>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</si>
  <si>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</si>
  <si>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</si>
  <si>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</si>
  <si>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</si>
  <si>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</si>
  <si>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</si>
  <si>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</si>
  <si>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</si>
  <si>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</si>
  <si>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</si>
  <si>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</si>
  <si>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</si>
  <si>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</si>
  <si>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</si>
  <si>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</si>
  <si>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</si>
  <si>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</si>
  <si>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</si>
  <si>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</si>
  <si>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</si>
  <si>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</si>
  <si>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</si>
  <si>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</si>
  <si>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</si>
  <si>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</si>
  <si>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</si>
  <si>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</si>
  <si>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</si>
  <si>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</si>
  <si>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</si>
  <si>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</si>
  <si>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</si>
  <si>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</si>
  <si>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</si>
  <si>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</si>
  <si>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</si>
  <si>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</si>
  <si>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</si>
  <si>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</si>
  <si>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</si>
  <si>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</si>
  <si>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</si>
  <si>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</si>
  <si>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</si>
  <si>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</si>
  <si>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</si>
  <si>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</si>
  <si>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</si>
  <si>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</si>
  <si>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</si>
  <si>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</si>
  <si>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</si>
  <si>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</si>
  <si>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</si>
  <si>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</si>
  <si>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</si>
  <si>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</si>
  <si>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</si>
  <si>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</si>
  <si>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</si>
  <si>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</si>
  <si>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</si>
  <si>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</si>
  <si>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</si>
  <si>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</si>
  <si>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</si>
  <si>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</si>
  <si>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</si>
  <si>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</si>
  <si>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</si>
  <si>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</si>
  <si>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</si>
  <si>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</si>
  <si>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</si>
  <si>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</si>
  <si>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</si>
  <si>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</si>
  <si>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</si>
  <si>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</si>
  <si>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</si>
  <si>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</si>
  <si>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</si>
  <si>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</si>
  <si>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</si>
  <si>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</si>
  <si>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</si>
  <si>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</si>
  <si>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</si>
  <si>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</si>
  <si>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</si>
  <si>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</si>
  <si>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</si>
  <si>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10/07/16 - VENCIMENTO 15/07/16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</si>
</sst>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178558</v>
      </c>
      <c r="C7" s="9">
        <f t="shared" si="0"/>
        <v>242099</v>
      </c>
      <c r="D7" s="9">
        <f t="shared" si="0"/>
        <v>266375</v>
      </c>
      <c r="E7" s="9">
        <f t="shared" si="0"/>
        <v>144684</v>
      </c>
      <c r="F7" s="9">
        <f t="shared" si="0"/>
        <v>245733</v>
      </c>
      <c r="G7" s="9">
        <f t="shared" si="0"/>
        <v>397578</v>
      </c>
      <c r="H7" s="9">
        <f t="shared" si="0"/>
        <v>138460</v>
      </c>
      <c r="I7" s="9">
        <f t="shared" si="0"/>
        <v>27174</v>
      </c>
      <c r="J7" s="9">
        <f t="shared" si="0"/>
        <v>118503</v>
      </c>
      <c r="K7" s="9">
        <f t="shared" si="0"/>
        <v>1759164</v>
      </c>
      <c r="L7" s="52"/>
    </row>
    <row r="8" spans="1:11" ht="17.25" customHeight="1">
      <c r="A8" s="10" t="s">
        <v>99</v>
      </c>
      <c r="B8" s="11">
        <f>B9+B12+B16</f>
        <v>89349</v>
      </c>
      <c r="C8" s="11">
        <f aca="true" t="shared" si="1" ref="C8:J8">C9+C12+C16</f>
        <v>126429</v>
      </c>
      <c r="D8" s="11">
        <f t="shared" si="1"/>
        <v>131810</v>
      </c>
      <c r="E8" s="11">
        <f t="shared" si="1"/>
        <v>76562</v>
      </c>
      <c r="F8" s="11">
        <f t="shared" si="1"/>
        <v>120108</v>
      </c>
      <c r="G8" s="11">
        <f t="shared" si="1"/>
        <v>197696</v>
      </c>
      <c r="H8" s="11">
        <f t="shared" si="1"/>
        <v>78650</v>
      </c>
      <c r="I8" s="11">
        <f t="shared" si="1"/>
        <v>12627</v>
      </c>
      <c r="J8" s="11">
        <f t="shared" si="1"/>
        <v>59250</v>
      </c>
      <c r="K8" s="11">
        <f>SUM(B8:J8)</f>
        <v>892481</v>
      </c>
    </row>
    <row r="9" spans="1:11" ht="17.25" customHeight="1">
      <c r="A9" s="15" t="s">
        <v>17</v>
      </c>
      <c r="B9" s="13">
        <f>+B10+B11</f>
        <v>17641</v>
      </c>
      <c r="C9" s="13">
        <f aca="true" t="shared" si="2" ref="C9:J9">+C10+C11</f>
        <v>27286</v>
      </c>
      <c r="D9" s="13">
        <f t="shared" si="2"/>
        <v>26220</v>
      </c>
      <c r="E9" s="13">
        <f t="shared" si="2"/>
        <v>15812</v>
      </c>
      <c r="F9" s="13">
        <f t="shared" si="2"/>
        <v>20561</v>
      </c>
      <c r="G9" s="13">
        <f t="shared" si="2"/>
        <v>25898</v>
      </c>
      <c r="H9" s="13">
        <f t="shared" si="2"/>
        <v>16639</v>
      </c>
      <c r="I9" s="13">
        <f t="shared" si="2"/>
        <v>3054</v>
      </c>
      <c r="J9" s="13">
        <f t="shared" si="2"/>
        <v>11402</v>
      </c>
      <c r="K9" s="11">
        <f>SUM(B9:J9)</f>
        <v>164513</v>
      </c>
    </row>
    <row r="10" spans="1:11" ht="17.25" customHeight="1">
      <c r="A10" s="29" t="s">
        <v>18</v>
      </c>
      <c r="B10" s="13">
        <v>17641</v>
      </c>
      <c r="C10" s="13">
        <v>27286</v>
      </c>
      <c r="D10" s="13">
        <v>26220</v>
      </c>
      <c r="E10" s="13">
        <v>15812</v>
      </c>
      <c r="F10" s="13">
        <v>20561</v>
      </c>
      <c r="G10" s="13">
        <v>25898</v>
      </c>
      <c r="H10" s="13">
        <v>16639</v>
      </c>
      <c r="I10" s="13">
        <v>3054</v>
      </c>
      <c r="J10" s="13">
        <v>11402</v>
      </c>
      <c r="K10" s="11">
        <f>SUM(B10:J10)</f>
        <v>164513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61446</v>
      </c>
      <c r="C12" s="17">
        <f t="shared" si="3"/>
        <v>86055</v>
      </c>
      <c r="D12" s="17">
        <f t="shared" si="3"/>
        <v>91143</v>
      </c>
      <c r="E12" s="17">
        <f t="shared" si="3"/>
        <v>52975</v>
      </c>
      <c r="F12" s="17">
        <f t="shared" si="3"/>
        <v>84631</v>
      </c>
      <c r="G12" s="17">
        <f t="shared" si="3"/>
        <v>145370</v>
      </c>
      <c r="H12" s="17">
        <f t="shared" si="3"/>
        <v>54385</v>
      </c>
      <c r="I12" s="17">
        <f t="shared" si="3"/>
        <v>8156</v>
      </c>
      <c r="J12" s="17">
        <f t="shared" si="3"/>
        <v>41299</v>
      </c>
      <c r="K12" s="11">
        <f aca="true" t="shared" si="4" ref="K12:K27">SUM(B12:J12)</f>
        <v>625460</v>
      </c>
    </row>
    <row r="13" spans="1:13" ht="17.25" customHeight="1">
      <c r="A13" s="14" t="s">
        <v>20</v>
      </c>
      <c r="B13" s="13">
        <v>28797</v>
      </c>
      <c r="C13" s="13">
        <v>42966</v>
      </c>
      <c r="D13" s="13">
        <v>46191</v>
      </c>
      <c r="E13" s="13">
        <v>27238</v>
      </c>
      <c r="F13" s="13">
        <v>38994</v>
      </c>
      <c r="G13" s="13">
        <v>63005</v>
      </c>
      <c r="H13" s="13">
        <v>23531</v>
      </c>
      <c r="I13" s="13">
        <v>4512</v>
      </c>
      <c r="J13" s="13">
        <v>21078</v>
      </c>
      <c r="K13" s="11">
        <f t="shared" si="4"/>
        <v>296312</v>
      </c>
      <c r="L13" s="52"/>
      <c r="M13" s="53"/>
    </row>
    <row r="14" spans="1:12" ht="17.25" customHeight="1">
      <c r="A14" s="14" t="s">
        <v>21</v>
      </c>
      <c r="B14" s="13">
        <v>31189</v>
      </c>
      <c r="C14" s="13">
        <v>40969</v>
      </c>
      <c r="D14" s="13">
        <v>43321</v>
      </c>
      <c r="E14" s="13">
        <v>24522</v>
      </c>
      <c r="F14" s="13">
        <v>44054</v>
      </c>
      <c r="G14" s="13">
        <v>80155</v>
      </c>
      <c r="H14" s="13">
        <v>29206</v>
      </c>
      <c r="I14" s="13">
        <v>3450</v>
      </c>
      <c r="J14" s="13">
        <v>19547</v>
      </c>
      <c r="K14" s="11">
        <f t="shared" si="4"/>
        <v>316413</v>
      </c>
      <c r="L14" s="52"/>
    </row>
    <row r="15" spans="1:11" ht="17.25" customHeight="1">
      <c r="A15" s="14" t="s">
        <v>22</v>
      </c>
      <c r="B15" s="13">
        <v>1460</v>
      </c>
      <c r="C15" s="13">
        <v>2120</v>
      </c>
      <c r="D15" s="13">
        <v>1631</v>
      </c>
      <c r="E15" s="13">
        <v>1215</v>
      </c>
      <c r="F15" s="13">
        <v>1583</v>
      </c>
      <c r="G15" s="13">
        <v>2210</v>
      </c>
      <c r="H15" s="13">
        <v>1648</v>
      </c>
      <c r="I15" s="13">
        <v>194</v>
      </c>
      <c r="J15" s="13">
        <v>674</v>
      </c>
      <c r="K15" s="11">
        <f t="shared" si="4"/>
        <v>12735</v>
      </c>
    </row>
    <row r="16" spans="1:11" ht="17.25" customHeight="1">
      <c r="A16" s="15" t="s">
        <v>95</v>
      </c>
      <c r="B16" s="13">
        <f>B17+B18+B19</f>
        <v>10262</v>
      </c>
      <c r="C16" s="13">
        <f aca="true" t="shared" si="5" ref="C16:J16">C17+C18+C19</f>
        <v>13088</v>
      </c>
      <c r="D16" s="13">
        <f t="shared" si="5"/>
        <v>14447</v>
      </c>
      <c r="E16" s="13">
        <f t="shared" si="5"/>
        <v>7775</v>
      </c>
      <c r="F16" s="13">
        <f t="shared" si="5"/>
        <v>14916</v>
      </c>
      <c r="G16" s="13">
        <f t="shared" si="5"/>
        <v>26428</v>
      </c>
      <c r="H16" s="13">
        <f t="shared" si="5"/>
        <v>7626</v>
      </c>
      <c r="I16" s="13">
        <f t="shared" si="5"/>
        <v>1417</v>
      </c>
      <c r="J16" s="13">
        <f t="shared" si="5"/>
        <v>6549</v>
      </c>
      <c r="K16" s="11">
        <f t="shared" si="4"/>
        <v>102508</v>
      </c>
    </row>
    <row r="17" spans="1:11" ht="17.25" customHeight="1">
      <c r="A17" s="14" t="s">
        <v>96</v>
      </c>
      <c r="B17" s="13">
        <v>6519</v>
      </c>
      <c r="C17" s="13">
        <v>8675</v>
      </c>
      <c r="D17" s="13">
        <v>9060</v>
      </c>
      <c r="E17" s="13">
        <v>5054</v>
      </c>
      <c r="F17" s="13">
        <v>9342</v>
      </c>
      <c r="G17" s="13">
        <v>14586</v>
      </c>
      <c r="H17" s="13">
        <v>4710</v>
      </c>
      <c r="I17" s="13">
        <v>926</v>
      </c>
      <c r="J17" s="13">
        <v>4109</v>
      </c>
      <c r="K17" s="11">
        <f t="shared" si="4"/>
        <v>62981</v>
      </c>
    </row>
    <row r="18" spans="1:11" ht="17.25" customHeight="1">
      <c r="A18" s="14" t="s">
        <v>97</v>
      </c>
      <c r="B18" s="13">
        <v>3435</v>
      </c>
      <c r="C18" s="13">
        <v>4051</v>
      </c>
      <c r="D18" s="13">
        <v>5053</v>
      </c>
      <c r="E18" s="13">
        <v>2514</v>
      </c>
      <c r="F18" s="13">
        <v>5278</v>
      </c>
      <c r="G18" s="13">
        <v>11389</v>
      </c>
      <c r="H18" s="13">
        <v>2690</v>
      </c>
      <c r="I18" s="13">
        <v>439</v>
      </c>
      <c r="J18" s="13">
        <v>2323</v>
      </c>
      <c r="K18" s="11">
        <f t="shared" si="4"/>
        <v>37172</v>
      </c>
    </row>
    <row r="19" spans="1:11" ht="17.25" customHeight="1">
      <c r="A19" s="14" t="s">
        <v>98</v>
      </c>
      <c r="B19" s="13">
        <v>308</v>
      </c>
      <c r="C19" s="13">
        <v>362</v>
      </c>
      <c r="D19" s="13">
        <v>334</v>
      </c>
      <c r="E19" s="13">
        <v>207</v>
      </c>
      <c r="F19" s="13">
        <v>296</v>
      </c>
      <c r="G19" s="13">
        <v>453</v>
      </c>
      <c r="H19" s="13">
        <v>226</v>
      </c>
      <c r="I19" s="13">
        <v>52</v>
      </c>
      <c r="J19" s="13">
        <v>117</v>
      </c>
      <c r="K19" s="11">
        <f t="shared" si="4"/>
        <v>2355</v>
      </c>
    </row>
    <row r="20" spans="1:11" ht="17.25" customHeight="1">
      <c r="A20" s="16" t="s">
        <v>23</v>
      </c>
      <c r="B20" s="11">
        <f>+B21+B22+B23</f>
        <v>48884</v>
      </c>
      <c r="C20" s="11">
        <f aca="true" t="shared" si="6" ref="C20:J20">+C21+C22+C23</f>
        <v>57042</v>
      </c>
      <c r="D20" s="11">
        <f t="shared" si="6"/>
        <v>69469</v>
      </c>
      <c r="E20" s="11">
        <f t="shared" si="6"/>
        <v>34820</v>
      </c>
      <c r="F20" s="11">
        <f t="shared" si="6"/>
        <v>75655</v>
      </c>
      <c r="G20" s="11">
        <f t="shared" si="6"/>
        <v>133841</v>
      </c>
      <c r="H20" s="11">
        <f t="shared" si="6"/>
        <v>35170</v>
      </c>
      <c r="I20" s="11">
        <f t="shared" si="6"/>
        <v>6890</v>
      </c>
      <c r="J20" s="11">
        <f t="shared" si="6"/>
        <v>28023</v>
      </c>
      <c r="K20" s="11">
        <f t="shared" si="4"/>
        <v>489794</v>
      </c>
    </row>
    <row r="21" spans="1:12" ht="17.25" customHeight="1">
      <c r="A21" s="12" t="s">
        <v>24</v>
      </c>
      <c r="B21" s="13">
        <v>26588</v>
      </c>
      <c r="C21" s="13">
        <v>33867</v>
      </c>
      <c r="D21" s="13">
        <v>41523</v>
      </c>
      <c r="E21" s="13">
        <v>21157</v>
      </c>
      <c r="F21" s="13">
        <v>41161</v>
      </c>
      <c r="G21" s="13">
        <v>65459</v>
      </c>
      <c r="H21" s="13">
        <v>19170</v>
      </c>
      <c r="I21" s="13">
        <v>4524</v>
      </c>
      <c r="J21" s="13">
        <v>16268</v>
      </c>
      <c r="K21" s="11">
        <f t="shared" si="4"/>
        <v>269717</v>
      </c>
      <c r="L21" s="52"/>
    </row>
    <row r="22" spans="1:12" ht="17.25" customHeight="1">
      <c r="A22" s="12" t="s">
        <v>25</v>
      </c>
      <c r="B22" s="13">
        <v>21556</v>
      </c>
      <c r="C22" s="13">
        <v>22344</v>
      </c>
      <c r="D22" s="13">
        <v>27126</v>
      </c>
      <c r="E22" s="13">
        <v>13240</v>
      </c>
      <c r="F22" s="13">
        <v>33740</v>
      </c>
      <c r="G22" s="13">
        <v>67107</v>
      </c>
      <c r="H22" s="13">
        <v>15491</v>
      </c>
      <c r="I22" s="13">
        <v>2283</v>
      </c>
      <c r="J22" s="13">
        <v>11484</v>
      </c>
      <c r="K22" s="11">
        <f t="shared" si="4"/>
        <v>214371</v>
      </c>
      <c r="L22" s="52"/>
    </row>
    <row r="23" spans="1:11" ht="17.25" customHeight="1">
      <c r="A23" s="12" t="s">
        <v>26</v>
      </c>
      <c r="B23" s="13">
        <v>740</v>
      </c>
      <c r="C23" s="13">
        <v>831</v>
      </c>
      <c r="D23" s="13">
        <v>820</v>
      </c>
      <c r="E23" s="13">
        <v>423</v>
      </c>
      <c r="F23" s="13">
        <v>754</v>
      </c>
      <c r="G23" s="13">
        <v>1275</v>
      </c>
      <c r="H23" s="13">
        <v>509</v>
      </c>
      <c r="I23" s="13">
        <v>83</v>
      </c>
      <c r="J23" s="13">
        <v>271</v>
      </c>
      <c r="K23" s="11">
        <f t="shared" si="4"/>
        <v>5706</v>
      </c>
    </row>
    <row r="24" spans="1:11" ht="17.25" customHeight="1">
      <c r="A24" s="16" t="s">
        <v>27</v>
      </c>
      <c r="B24" s="13">
        <f>+B25+B26</f>
        <v>40325</v>
      </c>
      <c r="C24" s="13">
        <f aca="true" t="shared" si="7" ref="C24:J24">+C25+C26</f>
        <v>58628</v>
      </c>
      <c r="D24" s="13">
        <f t="shared" si="7"/>
        <v>65096</v>
      </c>
      <c r="E24" s="13">
        <f t="shared" si="7"/>
        <v>33302</v>
      </c>
      <c r="F24" s="13">
        <f t="shared" si="7"/>
        <v>49970</v>
      </c>
      <c r="G24" s="13">
        <f t="shared" si="7"/>
        <v>66041</v>
      </c>
      <c r="H24" s="13">
        <f t="shared" si="7"/>
        <v>23828</v>
      </c>
      <c r="I24" s="13">
        <f t="shared" si="7"/>
        <v>7657</v>
      </c>
      <c r="J24" s="13">
        <f t="shared" si="7"/>
        <v>31230</v>
      </c>
      <c r="K24" s="11">
        <f t="shared" si="4"/>
        <v>376077</v>
      </c>
    </row>
    <row r="25" spans="1:12" ht="17.25" customHeight="1">
      <c r="A25" s="12" t="s">
        <v>131</v>
      </c>
      <c r="B25" s="13">
        <v>25102</v>
      </c>
      <c r="C25" s="13">
        <v>38086</v>
      </c>
      <c r="D25" s="13">
        <v>44488</v>
      </c>
      <c r="E25" s="13">
        <v>22873</v>
      </c>
      <c r="F25" s="13">
        <v>32024</v>
      </c>
      <c r="G25" s="13">
        <v>40082</v>
      </c>
      <c r="H25" s="13">
        <v>15027</v>
      </c>
      <c r="I25" s="13">
        <v>5949</v>
      </c>
      <c r="J25" s="13">
        <v>20406</v>
      </c>
      <c r="K25" s="11">
        <f t="shared" si="4"/>
        <v>244037</v>
      </c>
      <c r="L25" s="52"/>
    </row>
    <row r="26" spans="1:12" ht="17.25" customHeight="1">
      <c r="A26" s="12" t="s">
        <v>132</v>
      </c>
      <c r="B26" s="13">
        <v>15223</v>
      </c>
      <c r="C26" s="13">
        <v>20542</v>
      </c>
      <c r="D26" s="13">
        <v>20608</v>
      </c>
      <c r="E26" s="13">
        <v>10429</v>
      </c>
      <c r="F26" s="13">
        <v>17946</v>
      </c>
      <c r="G26" s="13">
        <v>25959</v>
      </c>
      <c r="H26" s="13">
        <v>8801</v>
      </c>
      <c r="I26" s="13">
        <v>1708</v>
      </c>
      <c r="J26" s="13">
        <v>10824</v>
      </c>
      <c r="K26" s="11">
        <f t="shared" si="4"/>
        <v>132040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812</v>
      </c>
      <c r="I27" s="11">
        <v>0</v>
      </c>
      <c r="J27" s="11">
        <v>0</v>
      </c>
      <c r="K27" s="11">
        <f t="shared" si="4"/>
        <v>812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27491.44</v>
      </c>
      <c r="I35" s="19">
        <v>0</v>
      </c>
      <c r="J35" s="19">
        <v>0</v>
      </c>
      <c r="K35" s="23">
        <f>SUM(B35:J35)</f>
        <v>27491.44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481626.02</v>
      </c>
      <c r="C47" s="22">
        <f aca="true" t="shared" si="12" ref="C47:H47">+C48+C57</f>
        <v>739449.0199999999</v>
      </c>
      <c r="D47" s="22">
        <f t="shared" si="12"/>
        <v>911670.39</v>
      </c>
      <c r="E47" s="22">
        <f t="shared" si="12"/>
        <v>431848.00000000006</v>
      </c>
      <c r="F47" s="22">
        <f t="shared" si="12"/>
        <v>698478.0300000001</v>
      </c>
      <c r="G47" s="22">
        <f t="shared" si="12"/>
        <v>969752.49</v>
      </c>
      <c r="H47" s="22">
        <f t="shared" si="12"/>
        <v>423185.02999999997</v>
      </c>
      <c r="I47" s="22">
        <f>+I48+I57</f>
        <v>130927.55</v>
      </c>
      <c r="J47" s="22">
        <f>+J48+J57</f>
        <v>351722.1</v>
      </c>
      <c r="K47" s="22">
        <f>SUM(B47:J47)</f>
        <v>5138658.63</v>
      </c>
    </row>
    <row r="48" spans="1:11" ht="17.25" customHeight="1">
      <c r="A48" s="16" t="s">
        <v>113</v>
      </c>
      <c r="B48" s="23">
        <f>SUM(B49:B56)</f>
        <v>463610.69</v>
      </c>
      <c r="C48" s="23">
        <f aca="true" t="shared" si="13" ref="C48:J48">SUM(C49:C56)</f>
        <v>716557.5999999999</v>
      </c>
      <c r="D48" s="23">
        <f t="shared" si="13"/>
        <v>886994.87</v>
      </c>
      <c r="E48" s="23">
        <f t="shared" si="13"/>
        <v>410183.8900000001</v>
      </c>
      <c r="F48" s="23">
        <f t="shared" si="13"/>
        <v>675837.7300000001</v>
      </c>
      <c r="G48" s="23">
        <f t="shared" si="13"/>
        <v>940784.2</v>
      </c>
      <c r="H48" s="23">
        <f t="shared" si="13"/>
        <v>403913.1</v>
      </c>
      <c r="I48" s="23">
        <f t="shared" si="13"/>
        <v>130927.55</v>
      </c>
      <c r="J48" s="23">
        <f t="shared" si="13"/>
        <v>338291.55</v>
      </c>
      <c r="K48" s="23">
        <f aca="true" t="shared" si="14" ref="K48:K57">SUM(B48:J48)</f>
        <v>4967101.179999999</v>
      </c>
    </row>
    <row r="49" spans="1:11" ht="17.25" customHeight="1">
      <c r="A49" s="34" t="s">
        <v>44</v>
      </c>
      <c r="B49" s="23">
        <f aca="true" t="shared" si="15" ref="B49:H49">ROUND(B30*B7,2)</f>
        <v>460376.09</v>
      </c>
      <c r="C49" s="23">
        <f t="shared" si="15"/>
        <v>710391.1</v>
      </c>
      <c r="D49" s="23">
        <f t="shared" si="15"/>
        <v>881940.99</v>
      </c>
      <c r="E49" s="23">
        <f t="shared" si="15"/>
        <v>407401.21</v>
      </c>
      <c r="F49" s="23">
        <f t="shared" si="15"/>
        <v>671711.16</v>
      </c>
      <c r="G49" s="23">
        <f t="shared" si="15"/>
        <v>934904.67</v>
      </c>
      <c r="H49" s="23">
        <f t="shared" si="15"/>
        <v>373343.54</v>
      </c>
      <c r="I49" s="23">
        <f>ROUND(I30*I7,2)</f>
        <v>129861.83</v>
      </c>
      <c r="J49" s="23">
        <f>ROUND(J30*J7,2)</f>
        <v>336074.51</v>
      </c>
      <c r="K49" s="23">
        <f t="shared" si="14"/>
        <v>4906005.1</v>
      </c>
    </row>
    <row r="50" spans="1:11" ht="17.25" customHeight="1">
      <c r="A50" s="34" t="s">
        <v>45</v>
      </c>
      <c r="B50" s="19">
        <v>0</v>
      </c>
      <c r="C50" s="23">
        <f>ROUND(C31*C7,2)</f>
        <v>1579.07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1579.07</v>
      </c>
    </row>
    <row r="51" spans="1:11" ht="17.25" customHeight="1">
      <c r="A51" s="67" t="s">
        <v>106</v>
      </c>
      <c r="B51" s="68">
        <f aca="true" t="shared" si="16" ref="B51:H51">ROUND(B32*B7,2)</f>
        <v>-857.08</v>
      </c>
      <c r="C51" s="68">
        <f t="shared" si="16"/>
        <v>-1186.29</v>
      </c>
      <c r="D51" s="68">
        <f t="shared" si="16"/>
        <v>-1331.88</v>
      </c>
      <c r="E51" s="68">
        <f t="shared" si="16"/>
        <v>-662.72</v>
      </c>
      <c r="F51" s="68">
        <f t="shared" si="16"/>
        <v>-1154.95</v>
      </c>
      <c r="G51" s="68">
        <f t="shared" si="16"/>
        <v>-1550.55</v>
      </c>
      <c r="H51" s="68">
        <f t="shared" si="16"/>
        <v>-636.92</v>
      </c>
      <c r="I51" s="19">
        <v>0</v>
      </c>
      <c r="J51" s="19">
        <v>0</v>
      </c>
      <c r="K51" s="68">
        <f>SUM(B51:J51)</f>
        <v>-7380.39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27491.44</v>
      </c>
      <c r="I53" s="31">
        <f>+I35</f>
        <v>0</v>
      </c>
      <c r="J53" s="31">
        <f>+J35</f>
        <v>0</v>
      </c>
      <c r="K53" s="23">
        <f t="shared" si="14"/>
        <v>27491.44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-67035.8</v>
      </c>
      <c r="C61" s="35">
        <f t="shared" si="17"/>
        <v>-103785.29000000001</v>
      </c>
      <c r="D61" s="35">
        <f t="shared" si="17"/>
        <v>-100715.6</v>
      </c>
      <c r="E61" s="35">
        <f t="shared" si="17"/>
        <v>-60085.6</v>
      </c>
      <c r="F61" s="35">
        <f t="shared" si="17"/>
        <v>-78512.45</v>
      </c>
      <c r="G61" s="35">
        <f t="shared" si="17"/>
        <v>-98424.25</v>
      </c>
      <c r="H61" s="35">
        <f t="shared" si="17"/>
        <v>-63228.2</v>
      </c>
      <c r="I61" s="35">
        <f t="shared" si="17"/>
        <v>-13725.880000000001</v>
      </c>
      <c r="J61" s="35">
        <f t="shared" si="17"/>
        <v>-43327.6</v>
      </c>
      <c r="K61" s="35">
        <f>SUM(B61:J61)</f>
        <v>-628840.67</v>
      </c>
    </row>
    <row r="62" spans="1:11" ht="18.75" customHeight="1">
      <c r="A62" s="16" t="s">
        <v>75</v>
      </c>
      <c r="B62" s="35">
        <f aca="true" t="shared" si="18" ref="B62:J62">B63+B64+B65+B66+B67+B68</f>
        <v>-67035.8</v>
      </c>
      <c r="C62" s="35">
        <f t="shared" si="18"/>
        <v>-103686.8</v>
      </c>
      <c r="D62" s="35">
        <f t="shared" si="18"/>
        <v>-99636</v>
      </c>
      <c r="E62" s="35">
        <f t="shared" si="18"/>
        <v>-60085.6</v>
      </c>
      <c r="F62" s="35">
        <f t="shared" si="18"/>
        <v>-78131.8</v>
      </c>
      <c r="G62" s="35">
        <f t="shared" si="18"/>
        <v>-98412.4</v>
      </c>
      <c r="H62" s="35">
        <f t="shared" si="18"/>
        <v>-63228.2</v>
      </c>
      <c r="I62" s="35">
        <f t="shared" si="18"/>
        <v>-11605.2</v>
      </c>
      <c r="J62" s="35">
        <f t="shared" si="18"/>
        <v>-43327.6</v>
      </c>
      <c r="K62" s="35">
        <f aca="true" t="shared" si="19" ref="K62:K91">SUM(B62:J62)</f>
        <v>-625149.3999999998</v>
      </c>
    </row>
    <row r="63" spans="1:11" ht="18.75" customHeight="1">
      <c r="A63" s="12" t="s">
        <v>76</v>
      </c>
      <c r="B63" s="35">
        <f>-ROUND(B9*$D$3,2)</f>
        <v>-67035.8</v>
      </c>
      <c r="C63" s="35">
        <f aca="true" t="shared" si="20" ref="C63:J63">-ROUND(C9*$D$3,2)</f>
        <v>-103686.8</v>
      </c>
      <c r="D63" s="35">
        <f t="shared" si="20"/>
        <v>-99636</v>
      </c>
      <c r="E63" s="35">
        <f t="shared" si="20"/>
        <v>-60085.6</v>
      </c>
      <c r="F63" s="35">
        <f t="shared" si="20"/>
        <v>-78131.8</v>
      </c>
      <c r="G63" s="35">
        <f t="shared" si="20"/>
        <v>-98412.4</v>
      </c>
      <c r="H63" s="35">
        <f t="shared" si="20"/>
        <v>-63228.2</v>
      </c>
      <c r="I63" s="35">
        <f t="shared" si="20"/>
        <v>-11605.2</v>
      </c>
      <c r="J63" s="35">
        <f t="shared" si="20"/>
        <v>-43327.6</v>
      </c>
      <c r="K63" s="35">
        <f t="shared" si="19"/>
        <v>-625149.3999999998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-98.49</v>
      </c>
      <c r="D69" s="68">
        <f t="shared" si="21"/>
        <v>-1079.6</v>
      </c>
      <c r="E69" s="19">
        <v>0</v>
      </c>
      <c r="F69" s="68">
        <f t="shared" si="21"/>
        <v>-380.65</v>
      </c>
      <c r="G69" s="68">
        <f t="shared" si="21"/>
        <v>-11.85</v>
      </c>
      <c r="H69" s="19">
        <v>0</v>
      </c>
      <c r="I69" s="68">
        <f t="shared" si="21"/>
        <v>-2120.68</v>
      </c>
      <c r="J69" s="19">
        <v>0</v>
      </c>
      <c r="K69" s="68">
        <f t="shared" si="19"/>
        <v>-3691.2699999999995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414590.22000000003</v>
      </c>
      <c r="C104" s="24">
        <f t="shared" si="22"/>
        <v>635663.7299999999</v>
      </c>
      <c r="D104" s="24">
        <f t="shared" si="22"/>
        <v>810954.79</v>
      </c>
      <c r="E104" s="24">
        <f t="shared" si="22"/>
        <v>371762.4000000001</v>
      </c>
      <c r="F104" s="24">
        <f t="shared" si="22"/>
        <v>619965.5800000001</v>
      </c>
      <c r="G104" s="24">
        <f t="shared" si="22"/>
        <v>871328.24</v>
      </c>
      <c r="H104" s="24">
        <f t="shared" si="22"/>
        <v>359956.82999999996</v>
      </c>
      <c r="I104" s="24">
        <f>+I105+I106</f>
        <v>117201.67000000001</v>
      </c>
      <c r="J104" s="24">
        <f>+J105+J106</f>
        <v>308394.5</v>
      </c>
      <c r="K104" s="48">
        <f>SUM(B104:J104)</f>
        <v>4509817.96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396574.89</v>
      </c>
      <c r="C105" s="24">
        <f t="shared" si="23"/>
        <v>612772.3099999998</v>
      </c>
      <c r="D105" s="24">
        <f t="shared" si="23"/>
        <v>786279.27</v>
      </c>
      <c r="E105" s="24">
        <f t="shared" si="23"/>
        <v>350098.2900000001</v>
      </c>
      <c r="F105" s="24">
        <f t="shared" si="23"/>
        <v>597325.28</v>
      </c>
      <c r="G105" s="24">
        <f t="shared" si="23"/>
        <v>842359.95</v>
      </c>
      <c r="H105" s="24">
        <f t="shared" si="23"/>
        <v>340684.89999999997</v>
      </c>
      <c r="I105" s="24">
        <f t="shared" si="23"/>
        <v>117201.67000000001</v>
      </c>
      <c r="J105" s="24">
        <f t="shared" si="23"/>
        <v>294963.95</v>
      </c>
      <c r="K105" s="48">
        <f>SUM(B105:J105)</f>
        <v>4338260.51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4509817.959999999</v>
      </c>
      <c r="L112" s="54"/>
    </row>
    <row r="113" spans="1:11" ht="18.75" customHeight="1">
      <c r="A113" s="26" t="s">
        <v>71</v>
      </c>
      <c r="B113" s="27">
        <v>53424.49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53424.49</v>
      </c>
    </row>
    <row r="114" spans="1:11" ht="18.75" customHeight="1">
      <c r="A114" s="26" t="s">
        <v>72</v>
      </c>
      <c r="B114" s="27">
        <v>361165.73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361165.73</v>
      </c>
    </row>
    <row r="115" spans="1:11" ht="18.75" customHeight="1">
      <c r="A115" s="26" t="s">
        <v>73</v>
      </c>
      <c r="B115" s="40">
        <v>0</v>
      </c>
      <c r="C115" s="27">
        <f>+C104</f>
        <v>635663.7299999999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635663.7299999999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810954.79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810954.79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371762.4000000001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371762.4000000001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116774.84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116774.84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219131.23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219131.23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37483.63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37483.63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246575.88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246575.88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260302.08</v>
      </c>
      <c r="H122" s="40">
        <v>0</v>
      </c>
      <c r="I122" s="40">
        <v>0</v>
      </c>
      <c r="J122" s="40">
        <v>0</v>
      </c>
      <c r="K122" s="41">
        <f t="shared" si="25"/>
        <v>260302.08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25792.07</v>
      </c>
      <c r="H123" s="40">
        <v>0</v>
      </c>
      <c r="I123" s="40">
        <v>0</v>
      </c>
      <c r="J123" s="40">
        <v>0</v>
      </c>
      <c r="K123" s="41">
        <f t="shared" si="25"/>
        <v>25792.07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131721.38</v>
      </c>
      <c r="H124" s="40">
        <v>0</v>
      </c>
      <c r="I124" s="40">
        <v>0</v>
      </c>
      <c r="J124" s="40">
        <v>0</v>
      </c>
      <c r="K124" s="41">
        <f t="shared" si="25"/>
        <v>131721.38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118417.2</v>
      </c>
      <c r="H125" s="40">
        <v>0</v>
      </c>
      <c r="I125" s="40">
        <v>0</v>
      </c>
      <c r="J125" s="40">
        <v>0</v>
      </c>
      <c r="K125" s="41">
        <f t="shared" si="25"/>
        <v>118417.2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335095.5</v>
      </c>
      <c r="H126" s="40">
        <v>0</v>
      </c>
      <c r="I126" s="40">
        <v>0</v>
      </c>
      <c r="J126" s="40">
        <v>0</v>
      </c>
      <c r="K126" s="41">
        <f t="shared" si="25"/>
        <v>335095.5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129833.07</v>
      </c>
      <c r="I127" s="40">
        <v>0</v>
      </c>
      <c r="J127" s="40">
        <v>0</v>
      </c>
      <c r="K127" s="41">
        <f t="shared" si="25"/>
        <v>129833.07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230123.77</v>
      </c>
      <c r="I128" s="40">
        <v>0</v>
      </c>
      <c r="J128" s="40">
        <v>0</v>
      </c>
      <c r="K128" s="41">
        <f t="shared" si="25"/>
        <v>230123.77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117201.67</v>
      </c>
      <c r="J129" s="40">
        <v>0</v>
      </c>
      <c r="K129" s="41">
        <f t="shared" si="25"/>
        <v>117201.67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308394.5</v>
      </c>
      <c r="K130" s="44">
        <f t="shared" si="25"/>
        <v>308394.5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2016-07-14T18:58:46Z</dcterms:modified>
  <cp:category/>
  <cp:version/>
  <cp:contentType/>
  <cp:contentStatus/>
</cp:coreProperties>
</file>