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<sst xmlns="http://schemas.openxmlformats.org/spreadsheetml/2006/main" count="134" uniqueCount="134">
  <si>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</si>
  <si>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</si>
  <si>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</si>
  <si>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</si>
  <si>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</si>
  <si>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</si>
  <si>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</si>
  <si>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</si>
  <si>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</si>
  <si>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</si>
  <si>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</si>
  <si>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</si>
  <si>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</si>
  <si>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</si>
  <si>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</si>
  <si>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</si>
  <si>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</si>
  <si>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</si>
  <si>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</si>
  <si>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</si>
  <si>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</si>
  <si>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</si>
  <si>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</si>
  <si>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</si>
  <si>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</si>
  <si>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</si>
  <si>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</si>
  <si>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</si>
  <si>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</si>
  <si>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</si>
  <si>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</si>
  <si>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</si>
  <si>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</si>
  <si>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</si>
  <si>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</si>
  <si>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</si>
  <si>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</si>
  <si>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</si>
  <si>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</si>
  <si>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</si>
  <si>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</si>
  <si>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</si>
  <si>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</si>
  <si>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</si>
  <si>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</si>
  <si>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</si>
  <si>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</si>
  <si>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</si>
  <si>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</si>
  <si>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</si>
  <si>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</si>
  <si>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</si>
  <si>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</si>
  <si>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</si>
  <si>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</si>
  <si>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</si>
  <si>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</si>
  <si>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</si>
  <si>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</si>
  <si>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</si>
  <si>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</si>
  <si>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</si>
  <si>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</si>
  <si>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</si>
  <si>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</si>
  <si>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</si>
  <si>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</si>
  <si>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</si>
  <si>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</si>
  <si>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</si>
  <si>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</si>
  <si>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</si>
  <si>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</si>
  <si>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</si>
  <si>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</si>
  <si>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</si>
  <si>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</si>
  <si>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</si>
  <si>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</si>
  <si>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</si>
  <si>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</si>
  <si>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</si>
  <si>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</si>
  <si>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</si>
  <si>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</si>
  <si>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</si>
  <si>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</si>
  <si>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</si>
  <si>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</si>
  <si>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</si>
  <si>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</si>
  <si>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</si>
  <si>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</si>
  <si>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</si>
  <si>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</si>
  <si>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</si>
  <si>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</si>
  <si>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</si>
  <si>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</si>
  <si>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</si>
  <si>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</si>
  <si>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</si>
  <si>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</si>
  <si>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</si>
  <si>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</si>
  <si>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</si>
  <si>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</si>
  <si>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</si>
  <si>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</si>
  <si>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</si>
  <si>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</si>
  <si>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</si>
  <si>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</si>
  <si>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</si>
  <si>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</si>
  <si>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</si>
  <si>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</si>
  <si>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</si>
  <si>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</si>
  <si>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</si>
  <si>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</si>
  <si>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</si>
  <si>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</si>
  <si>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</si>
  <si>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</si>
  <si>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</si>
  <si>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</si>
  <si>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</si>
  <si>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</si>
  <si>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</si>
  <si>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</si>
  <si>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</si>
  <si>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</si>
  <si>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09/07/16 - VENCIMENTO 15/07/16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</si>
</sst>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277185</v>
      </c>
      <c r="C7" s="9">
        <f t="shared" si="0"/>
        <v>358046</v>
      </c>
      <c r="D7" s="9">
        <f t="shared" si="0"/>
        <v>410975</v>
      </c>
      <c r="E7" s="9">
        <f t="shared" si="0"/>
        <v>225337</v>
      </c>
      <c r="F7" s="9">
        <f t="shared" si="0"/>
        <v>342346</v>
      </c>
      <c r="G7" s="9">
        <f t="shared" si="0"/>
        <v>550011</v>
      </c>
      <c r="H7" s="9">
        <f t="shared" si="0"/>
        <v>205694</v>
      </c>
      <c r="I7" s="9">
        <f t="shared" si="0"/>
        <v>50326</v>
      </c>
      <c r="J7" s="9">
        <f t="shared" si="0"/>
        <v>151879</v>
      </c>
      <c r="K7" s="9">
        <f t="shared" si="0"/>
        <v>2571799</v>
      </c>
      <c r="L7" s="52"/>
    </row>
    <row r="8" spans="1:11" ht="17.25" customHeight="1">
      <c r="A8" s="10" t="s">
        <v>99</v>
      </c>
      <c r="B8" s="11">
        <f>B9+B12+B16</f>
        <v>139341</v>
      </c>
      <c r="C8" s="11">
        <f aca="true" t="shared" si="1" ref="C8:J8">C9+C12+C16</f>
        <v>187164</v>
      </c>
      <c r="D8" s="11">
        <f t="shared" si="1"/>
        <v>202248</v>
      </c>
      <c r="E8" s="11">
        <f t="shared" si="1"/>
        <v>119891</v>
      </c>
      <c r="F8" s="11">
        <f t="shared" si="1"/>
        <v>167320</v>
      </c>
      <c r="G8" s="11">
        <f t="shared" si="1"/>
        <v>274766</v>
      </c>
      <c r="H8" s="11">
        <f t="shared" si="1"/>
        <v>116215</v>
      </c>
      <c r="I8" s="11">
        <f t="shared" si="1"/>
        <v>23221</v>
      </c>
      <c r="J8" s="11">
        <f t="shared" si="1"/>
        <v>74555</v>
      </c>
      <c r="K8" s="11">
        <f>SUM(B8:J8)</f>
        <v>1304721</v>
      </c>
    </row>
    <row r="9" spans="1:11" ht="17.25" customHeight="1">
      <c r="A9" s="15" t="s">
        <v>17</v>
      </c>
      <c r="B9" s="13">
        <f>+B10+B11</f>
        <v>26861</v>
      </c>
      <c r="C9" s="13">
        <f aca="true" t="shared" si="2" ref="C9:J9">+C10+C11</f>
        <v>37968</v>
      </c>
      <c r="D9" s="13">
        <f t="shared" si="2"/>
        <v>36304</v>
      </c>
      <c r="E9" s="13">
        <f t="shared" si="2"/>
        <v>22981</v>
      </c>
      <c r="F9" s="13">
        <f t="shared" si="2"/>
        <v>26430</v>
      </c>
      <c r="G9" s="13">
        <f t="shared" si="2"/>
        <v>32276</v>
      </c>
      <c r="H9" s="13">
        <f t="shared" si="2"/>
        <v>24231</v>
      </c>
      <c r="I9" s="13">
        <f t="shared" si="2"/>
        <v>5420</v>
      </c>
      <c r="J9" s="13">
        <f t="shared" si="2"/>
        <v>12250</v>
      </c>
      <c r="K9" s="11">
        <f>SUM(B9:J9)</f>
        <v>224721</v>
      </c>
    </row>
    <row r="10" spans="1:11" ht="17.25" customHeight="1">
      <c r="A10" s="29" t="s">
        <v>18</v>
      </c>
      <c r="B10" s="13">
        <v>26861</v>
      </c>
      <c r="C10" s="13">
        <v>37968</v>
      </c>
      <c r="D10" s="13">
        <v>36304</v>
      </c>
      <c r="E10" s="13">
        <v>22981</v>
      </c>
      <c r="F10" s="13">
        <v>26430</v>
      </c>
      <c r="G10" s="13">
        <v>32276</v>
      </c>
      <c r="H10" s="13">
        <v>24231</v>
      </c>
      <c r="I10" s="13">
        <v>5420</v>
      </c>
      <c r="J10" s="13">
        <v>12250</v>
      </c>
      <c r="K10" s="11">
        <f>SUM(B10:J10)</f>
        <v>224721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97134</v>
      </c>
      <c r="C12" s="17">
        <f t="shared" si="3"/>
        <v>130236</v>
      </c>
      <c r="D12" s="17">
        <f t="shared" si="3"/>
        <v>144068</v>
      </c>
      <c r="E12" s="17">
        <f t="shared" si="3"/>
        <v>84807</v>
      </c>
      <c r="F12" s="17">
        <f t="shared" si="3"/>
        <v>120284</v>
      </c>
      <c r="G12" s="17">
        <f t="shared" si="3"/>
        <v>205961</v>
      </c>
      <c r="H12" s="17">
        <f t="shared" si="3"/>
        <v>81173</v>
      </c>
      <c r="I12" s="17">
        <f t="shared" si="3"/>
        <v>15146</v>
      </c>
      <c r="J12" s="17">
        <f t="shared" si="3"/>
        <v>54340</v>
      </c>
      <c r="K12" s="11">
        <f aca="true" t="shared" si="4" ref="K12:K27">SUM(B12:J12)</f>
        <v>933149</v>
      </c>
    </row>
    <row r="13" spans="1:13" ht="17.25" customHeight="1">
      <c r="A13" s="14" t="s">
        <v>20</v>
      </c>
      <c r="B13" s="13">
        <v>46394</v>
      </c>
      <c r="C13" s="13">
        <v>67345</v>
      </c>
      <c r="D13" s="13">
        <v>75272</v>
      </c>
      <c r="E13" s="13">
        <v>44602</v>
      </c>
      <c r="F13" s="13">
        <v>58057</v>
      </c>
      <c r="G13" s="13">
        <v>92587</v>
      </c>
      <c r="H13" s="13">
        <v>36355</v>
      </c>
      <c r="I13" s="13">
        <v>8579</v>
      </c>
      <c r="J13" s="13">
        <v>28832</v>
      </c>
      <c r="K13" s="11">
        <f t="shared" si="4"/>
        <v>458023</v>
      </c>
      <c r="L13" s="52"/>
      <c r="M13" s="53"/>
    </row>
    <row r="14" spans="1:12" ht="17.25" customHeight="1">
      <c r="A14" s="14" t="s">
        <v>21</v>
      </c>
      <c r="B14" s="13">
        <v>48448</v>
      </c>
      <c r="C14" s="13">
        <v>59514</v>
      </c>
      <c r="D14" s="13">
        <v>66023</v>
      </c>
      <c r="E14" s="13">
        <v>38134</v>
      </c>
      <c r="F14" s="13">
        <v>60011</v>
      </c>
      <c r="G14" s="13">
        <v>109968</v>
      </c>
      <c r="H14" s="13">
        <v>42164</v>
      </c>
      <c r="I14" s="13">
        <v>6172</v>
      </c>
      <c r="J14" s="13">
        <v>24672</v>
      </c>
      <c r="K14" s="11">
        <f t="shared" si="4"/>
        <v>455106</v>
      </c>
      <c r="L14" s="52"/>
    </row>
    <row r="15" spans="1:11" ht="17.25" customHeight="1">
      <c r="A15" s="14" t="s">
        <v>22</v>
      </c>
      <c r="B15" s="13">
        <v>2292</v>
      </c>
      <c r="C15" s="13">
        <v>3377</v>
      </c>
      <c r="D15" s="13">
        <v>2773</v>
      </c>
      <c r="E15" s="13">
        <v>2071</v>
      </c>
      <c r="F15" s="13">
        <v>2216</v>
      </c>
      <c r="G15" s="13">
        <v>3406</v>
      </c>
      <c r="H15" s="13">
        <v>2654</v>
      </c>
      <c r="I15" s="13">
        <v>395</v>
      </c>
      <c r="J15" s="13">
        <v>836</v>
      </c>
      <c r="K15" s="11">
        <f t="shared" si="4"/>
        <v>20020</v>
      </c>
    </row>
    <row r="16" spans="1:11" ht="17.25" customHeight="1">
      <c r="A16" s="15" t="s">
        <v>95</v>
      </c>
      <c r="B16" s="13">
        <f>B17+B18+B19</f>
        <v>15346</v>
      </c>
      <c r="C16" s="13">
        <f aca="true" t="shared" si="5" ref="C16:J16">C17+C18+C19</f>
        <v>18960</v>
      </c>
      <c r="D16" s="13">
        <f t="shared" si="5"/>
        <v>21876</v>
      </c>
      <c r="E16" s="13">
        <f t="shared" si="5"/>
        <v>12103</v>
      </c>
      <c r="F16" s="13">
        <f t="shared" si="5"/>
        <v>20606</v>
      </c>
      <c r="G16" s="13">
        <f t="shared" si="5"/>
        <v>36529</v>
      </c>
      <c r="H16" s="13">
        <f t="shared" si="5"/>
        <v>10811</v>
      </c>
      <c r="I16" s="13">
        <f t="shared" si="5"/>
        <v>2655</v>
      </c>
      <c r="J16" s="13">
        <f t="shared" si="5"/>
        <v>7965</v>
      </c>
      <c r="K16" s="11">
        <f t="shared" si="4"/>
        <v>146851</v>
      </c>
    </row>
    <row r="17" spans="1:11" ht="17.25" customHeight="1">
      <c r="A17" s="14" t="s">
        <v>96</v>
      </c>
      <c r="B17" s="13">
        <v>9580</v>
      </c>
      <c r="C17" s="13">
        <v>12779</v>
      </c>
      <c r="D17" s="13">
        <v>13903</v>
      </c>
      <c r="E17" s="13">
        <v>7873</v>
      </c>
      <c r="F17" s="13">
        <v>13363</v>
      </c>
      <c r="G17" s="13">
        <v>21212</v>
      </c>
      <c r="H17" s="13">
        <v>6865</v>
      </c>
      <c r="I17" s="13">
        <v>1813</v>
      </c>
      <c r="J17" s="13">
        <v>4952</v>
      </c>
      <c r="K17" s="11">
        <f t="shared" si="4"/>
        <v>92340</v>
      </c>
    </row>
    <row r="18" spans="1:11" ht="17.25" customHeight="1">
      <c r="A18" s="14" t="s">
        <v>97</v>
      </c>
      <c r="B18" s="13">
        <v>5244</v>
      </c>
      <c r="C18" s="13">
        <v>5576</v>
      </c>
      <c r="D18" s="13">
        <v>7462</v>
      </c>
      <c r="E18" s="13">
        <v>3853</v>
      </c>
      <c r="F18" s="13">
        <v>6828</v>
      </c>
      <c r="G18" s="13">
        <v>14656</v>
      </c>
      <c r="H18" s="13">
        <v>3593</v>
      </c>
      <c r="I18" s="13">
        <v>763</v>
      </c>
      <c r="J18" s="13">
        <v>2850</v>
      </c>
      <c r="K18" s="11">
        <f t="shared" si="4"/>
        <v>50825</v>
      </c>
    </row>
    <row r="19" spans="1:11" ht="17.25" customHeight="1">
      <c r="A19" s="14" t="s">
        <v>98</v>
      </c>
      <c r="B19" s="13">
        <v>522</v>
      </c>
      <c r="C19" s="13">
        <v>605</v>
      </c>
      <c r="D19" s="13">
        <v>511</v>
      </c>
      <c r="E19" s="13">
        <v>377</v>
      </c>
      <c r="F19" s="13">
        <v>415</v>
      </c>
      <c r="G19" s="13">
        <v>661</v>
      </c>
      <c r="H19" s="13">
        <v>353</v>
      </c>
      <c r="I19" s="13">
        <v>79</v>
      </c>
      <c r="J19" s="13">
        <v>163</v>
      </c>
      <c r="K19" s="11">
        <f t="shared" si="4"/>
        <v>3686</v>
      </c>
    </row>
    <row r="20" spans="1:11" ht="17.25" customHeight="1">
      <c r="A20" s="16" t="s">
        <v>23</v>
      </c>
      <c r="B20" s="11">
        <f>+B21+B22+B23</f>
        <v>78938</v>
      </c>
      <c r="C20" s="11">
        <f aca="true" t="shared" si="6" ref="C20:J20">+C21+C22+C23</f>
        <v>89809</v>
      </c>
      <c r="D20" s="11">
        <f t="shared" si="6"/>
        <v>115018</v>
      </c>
      <c r="E20" s="11">
        <f t="shared" si="6"/>
        <v>57864</v>
      </c>
      <c r="F20" s="11">
        <f t="shared" si="6"/>
        <v>108791</v>
      </c>
      <c r="G20" s="11">
        <f t="shared" si="6"/>
        <v>189813</v>
      </c>
      <c r="H20" s="11">
        <f t="shared" si="6"/>
        <v>54715</v>
      </c>
      <c r="I20" s="11">
        <f t="shared" si="6"/>
        <v>14127</v>
      </c>
      <c r="J20" s="11">
        <f t="shared" si="6"/>
        <v>38872</v>
      </c>
      <c r="K20" s="11">
        <f t="shared" si="4"/>
        <v>747947</v>
      </c>
    </row>
    <row r="21" spans="1:12" ht="17.25" customHeight="1">
      <c r="A21" s="12" t="s">
        <v>24</v>
      </c>
      <c r="B21" s="13">
        <v>45291</v>
      </c>
      <c r="C21" s="13">
        <v>55691</v>
      </c>
      <c r="D21" s="13">
        <v>71400</v>
      </c>
      <c r="E21" s="13">
        <v>36449</v>
      </c>
      <c r="F21" s="13">
        <v>61753</v>
      </c>
      <c r="G21" s="13">
        <v>97633</v>
      </c>
      <c r="H21" s="13">
        <v>31262</v>
      </c>
      <c r="I21" s="13">
        <v>9470</v>
      </c>
      <c r="J21" s="13">
        <v>23118</v>
      </c>
      <c r="K21" s="11">
        <f t="shared" si="4"/>
        <v>432067</v>
      </c>
      <c r="L21" s="52"/>
    </row>
    <row r="22" spans="1:12" ht="17.25" customHeight="1">
      <c r="A22" s="12" t="s">
        <v>25</v>
      </c>
      <c r="B22" s="13">
        <v>32506</v>
      </c>
      <c r="C22" s="13">
        <v>32647</v>
      </c>
      <c r="D22" s="13">
        <v>42118</v>
      </c>
      <c r="E22" s="13">
        <v>20570</v>
      </c>
      <c r="F22" s="13">
        <v>45874</v>
      </c>
      <c r="G22" s="13">
        <v>90218</v>
      </c>
      <c r="H22" s="13">
        <v>22526</v>
      </c>
      <c r="I22" s="13">
        <v>4441</v>
      </c>
      <c r="J22" s="13">
        <v>15357</v>
      </c>
      <c r="K22" s="11">
        <f t="shared" si="4"/>
        <v>306257</v>
      </c>
      <c r="L22" s="52"/>
    </row>
    <row r="23" spans="1:11" ht="17.25" customHeight="1">
      <c r="A23" s="12" t="s">
        <v>26</v>
      </c>
      <c r="B23" s="13">
        <v>1141</v>
      </c>
      <c r="C23" s="13">
        <v>1471</v>
      </c>
      <c r="D23" s="13">
        <v>1500</v>
      </c>
      <c r="E23" s="13">
        <v>845</v>
      </c>
      <c r="F23" s="13">
        <v>1164</v>
      </c>
      <c r="G23" s="13">
        <v>1962</v>
      </c>
      <c r="H23" s="13">
        <v>927</v>
      </c>
      <c r="I23" s="13">
        <v>216</v>
      </c>
      <c r="J23" s="13">
        <v>397</v>
      </c>
      <c r="K23" s="11">
        <f t="shared" si="4"/>
        <v>9623</v>
      </c>
    </row>
    <row r="24" spans="1:11" ht="17.25" customHeight="1">
      <c r="A24" s="16" t="s">
        <v>27</v>
      </c>
      <c r="B24" s="13">
        <f>+B25+B26</f>
        <v>58906</v>
      </c>
      <c r="C24" s="13">
        <f aca="true" t="shared" si="7" ref="C24:J24">+C25+C26</f>
        <v>81073</v>
      </c>
      <c r="D24" s="13">
        <f t="shared" si="7"/>
        <v>93709</v>
      </c>
      <c r="E24" s="13">
        <f t="shared" si="7"/>
        <v>47582</v>
      </c>
      <c r="F24" s="13">
        <f t="shared" si="7"/>
        <v>66235</v>
      </c>
      <c r="G24" s="13">
        <f t="shared" si="7"/>
        <v>85432</v>
      </c>
      <c r="H24" s="13">
        <f t="shared" si="7"/>
        <v>33491</v>
      </c>
      <c r="I24" s="13">
        <f t="shared" si="7"/>
        <v>12978</v>
      </c>
      <c r="J24" s="13">
        <f t="shared" si="7"/>
        <v>38452</v>
      </c>
      <c r="K24" s="11">
        <f t="shared" si="4"/>
        <v>517858</v>
      </c>
    </row>
    <row r="25" spans="1:12" ht="17.25" customHeight="1">
      <c r="A25" s="12" t="s">
        <v>131</v>
      </c>
      <c r="B25" s="13">
        <v>35580</v>
      </c>
      <c r="C25" s="13">
        <v>51905</v>
      </c>
      <c r="D25" s="13">
        <v>62219</v>
      </c>
      <c r="E25" s="13">
        <v>31722</v>
      </c>
      <c r="F25" s="13">
        <v>41834</v>
      </c>
      <c r="G25" s="13">
        <v>51567</v>
      </c>
      <c r="H25" s="13">
        <v>20841</v>
      </c>
      <c r="I25" s="13">
        <v>9861</v>
      </c>
      <c r="J25" s="13">
        <v>25125</v>
      </c>
      <c r="K25" s="11">
        <f t="shared" si="4"/>
        <v>330654</v>
      </c>
      <c r="L25" s="52"/>
    </row>
    <row r="26" spans="1:12" ht="17.25" customHeight="1">
      <c r="A26" s="12" t="s">
        <v>132</v>
      </c>
      <c r="B26" s="13">
        <v>23326</v>
      </c>
      <c r="C26" s="13">
        <v>29168</v>
      </c>
      <c r="D26" s="13">
        <v>31490</v>
      </c>
      <c r="E26" s="13">
        <v>15860</v>
      </c>
      <c r="F26" s="13">
        <v>24401</v>
      </c>
      <c r="G26" s="13">
        <v>33865</v>
      </c>
      <c r="H26" s="13">
        <v>12650</v>
      </c>
      <c r="I26" s="13">
        <v>3117</v>
      </c>
      <c r="J26" s="13">
        <v>13327</v>
      </c>
      <c r="K26" s="11">
        <f t="shared" si="4"/>
        <v>187204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1273</v>
      </c>
      <c r="I27" s="11">
        <v>0</v>
      </c>
      <c r="J27" s="11">
        <v>0</v>
      </c>
      <c r="K27" s="11">
        <f t="shared" si="4"/>
        <v>1273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26248.4</v>
      </c>
      <c r="I35" s="19">
        <v>0</v>
      </c>
      <c r="J35" s="19">
        <v>0</v>
      </c>
      <c r="K35" s="23">
        <f>SUM(B35:J35)</f>
        <v>26248.4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735442.61</v>
      </c>
      <c r="C47" s="22">
        <f aca="true" t="shared" si="12" ref="C47:H47">+C48+C57</f>
        <v>1079860.41</v>
      </c>
      <c r="D47" s="22">
        <f t="shared" si="12"/>
        <v>1389703.53</v>
      </c>
      <c r="E47" s="22">
        <f t="shared" si="12"/>
        <v>658581.29</v>
      </c>
      <c r="F47" s="22">
        <f t="shared" si="12"/>
        <v>962115.5800000001</v>
      </c>
      <c r="G47" s="22">
        <f t="shared" si="12"/>
        <v>1327604.2000000002</v>
      </c>
      <c r="H47" s="22">
        <f t="shared" si="12"/>
        <v>602922.4800000002</v>
      </c>
      <c r="I47" s="22">
        <f>+I48+I57</f>
        <v>241568.64</v>
      </c>
      <c r="J47" s="22">
        <f>+J48+J57</f>
        <v>446376.43</v>
      </c>
      <c r="K47" s="22">
        <f>SUM(B47:J47)</f>
        <v>7444175.17</v>
      </c>
    </row>
    <row r="48" spans="1:11" ht="17.25" customHeight="1">
      <c r="A48" s="16" t="s">
        <v>113</v>
      </c>
      <c r="B48" s="23">
        <f>SUM(B49:B56)</f>
        <v>717427.28</v>
      </c>
      <c r="C48" s="23">
        <f aca="true" t="shared" si="13" ref="C48:J48">SUM(C49:C56)</f>
        <v>1056968.99</v>
      </c>
      <c r="D48" s="23">
        <f t="shared" si="13"/>
        <v>1365028.01</v>
      </c>
      <c r="E48" s="23">
        <f t="shared" si="13"/>
        <v>636917.18</v>
      </c>
      <c r="F48" s="23">
        <f t="shared" si="13"/>
        <v>939475.28</v>
      </c>
      <c r="G48" s="23">
        <f t="shared" si="13"/>
        <v>1298635.9100000001</v>
      </c>
      <c r="H48" s="23">
        <f t="shared" si="13"/>
        <v>583650.5500000002</v>
      </c>
      <c r="I48" s="23">
        <f t="shared" si="13"/>
        <v>241568.64</v>
      </c>
      <c r="J48" s="23">
        <f t="shared" si="13"/>
        <v>432945.88</v>
      </c>
      <c r="K48" s="23">
        <f aca="true" t="shared" si="14" ref="K48:K57">SUM(B48:J48)</f>
        <v>7272617.72</v>
      </c>
    </row>
    <row r="49" spans="1:11" ht="17.25" customHeight="1">
      <c r="A49" s="34" t="s">
        <v>44</v>
      </c>
      <c r="B49" s="23">
        <f aca="true" t="shared" si="15" ref="B49:H49">ROUND(B30*B7,2)</f>
        <v>714666.09</v>
      </c>
      <c r="C49" s="23">
        <f t="shared" si="15"/>
        <v>1050614.38</v>
      </c>
      <c r="D49" s="23">
        <f t="shared" si="15"/>
        <v>1360697.13</v>
      </c>
      <c r="E49" s="23">
        <f t="shared" si="15"/>
        <v>634503.92</v>
      </c>
      <c r="F49" s="23">
        <f t="shared" si="15"/>
        <v>935802.79</v>
      </c>
      <c r="G49" s="23">
        <f t="shared" si="15"/>
        <v>1293350.87</v>
      </c>
      <c r="H49" s="23">
        <f t="shared" si="15"/>
        <v>554633.3</v>
      </c>
      <c r="I49" s="23">
        <f>ROUND(I30*I7,2)</f>
        <v>240502.92</v>
      </c>
      <c r="J49" s="23">
        <f>ROUND(J30*J7,2)</f>
        <v>430728.84</v>
      </c>
      <c r="K49" s="23">
        <f t="shared" si="14"/>
        <v>7215500.239999999</v>
      </c>
    </row>
    <row r="50" spans="1:11" ht="17.25" customHeight="1">
      <c r="A50" s="34" t="s">
        <v>45</v>
      </c>
      <c r="B50" s="19">
        <v>0</v>
      </c>
      <c r="C50" s="23">
        <f>ROUND(C31*C7,2)</f>
        <v>2335.32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2335.32</v>
      </c>
    </row>
    <row r="51" spans="1:11" ht="17.25" customHeight="1">
      <c r="A51" s="67" t="s">
        <v>106</v>
      </c>
      <c r="B51" s="68">
        <f aca="true" t="shared" si="16" ref="B51:H51">ROUND(B32*B7,2)</f>
        <v>-1330.49</v>
      </c>
      <c r="C51" s="68">
        <f t="shared" si="16"/>
        <v>-1754.43</v>
      </c>
      <c r="D51" s="68">
        <f t="shared" si="16"/>
        <v>-2054.88</v>
      </c>
      <c r="E51" s="68">
        <f t="shared" si="16"/>
        <v>-1032.14</v>
      </c>
      <c r="F51" s="68">
        <f t="shared" si="16"/>
        <v>-1609.03</v>
      </c>
      <c r="G51" s="68">
        <f t="shared" si="16"/>
        <v>-2145.04</v>
      </c>
      <c r="H51" s="68">
        <f t="shared" si="16"/>
        <v>-946.19</v>
      </c>
      <c r="I51" s="19">
        <v>0</v>
      </c>
      <c r="J51" s="19">
        <v>0</v>
      </c>
      <c r="K51" s="68">
        <f>SUM(B51:J51)</f>
        <v>-10872.2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26248.4</v>
      </c>
      <c r="I53" s="31">
        <f>+I35</f>
        <v>0</v>
      </c>
      <c r="J53" s="31">
        <f>+J35</f>
        <v>0</v>
      </c>
      <c r="K53" s="23">
        <f t="shared" si="14"/>
        <v>26248.4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-102071.8</v>
      </c>
      <c r="C61" s="35">
        <f t="shared" si="17"/>
        <v>-144376.88999999998</v>
      </c>
      <c r="D61" s="35">
        <f t="shared" si="17"/>
        <v>-139034.80000000002</v>
      </c>
      <c r="E61" s="35">
        <f t="shared" si="17"/>
        <v>-87327.8</v>
      </c>
      <c r="F61" s="35">
        <f t="shared" si="17"/>
        <v>-100814.65</v>
      </c>
      <c r="G61" s="35">
        <f t="shared" si="17"/>
        <v>-122660.65000000001</v>
      </c>
      <c r="H61" s="35">
        <f t="shared" si="17"/>
        <v>-92077.8</v>
      </c>
      <c r="I61" s="35">
        <f t="shared" si="17"/>
        <v>-22716.68</v>
      </c>
      <c r="J61" s="35">
        <f t="shared" si="17"/>
        <v>-46550</v>
      </c>
      <c r="K61" s="35">
        <f>SUM(B61:J61)</f>
        <v>-857631.0700000001</v>
      </c>
    </row>
    <row r="62" spans="1:11" ht="18.75" customHeight="1">
      <c r="A62" s="16" t="s">
        <v>75</v>
      </c>
      <c r="B62" s="35">
        <f aca="true" t="shared" si="18" ref="B62:J62">B63+B64+B65+B66+B67+B68</f>
        <v>-102071.8</v>
      </c>
      <c r="C62" s="35">
        <f t="shared" si="18"/>
        <v>-144278.4</v>
      </c>
      <c r="D62" s="35">
        <f t="shared" si="18"/>
        <v>-137955.2</v>
      </c>
      <c r="E62" s="35">
        <f t="shared" si="18"/>
        <v>-87327.8</v>
      </c>
      <c r="F62" s="35">
        <f t="shared" si="18"/>
        <v>-100434</v>
      </c>
      <c r="G62" s="35">
        <f t="shared" si="18"/>
        <v>-122648.8</v>
      </c>
      <c r="H62" s="35">
        <f t="shared" si="18"/>
        <v>-92077.8</v>
      </c>
      <c r="I62" s="35">
        <f t="shared" si="18"/>
        <v>-20596</v>
      </c>
      <c r="J62" s="35">
        <f t="shared" si="18"/>
        <v>-46550</v>
      </c>
      <c r="K62" s="35">
        <f aca="true" t="shared" si="19" ref="K62:K91">SUM(B62:J62)</f>
        <v>-853939.8</v>
      </c>
    </row>
    <row r="63" spans="1:11" ht="18.75" customHeight="1">
      <c r="A63" s="12" t="s">
        <v>76</v>
      </c>
      <c r="B63" s="35">
        <f>-ROUND(B9*$D$3,2)</f>
        <v>-102071.8</v>
      </c>
      <c r="C63" s="35">
        <f aca="true" t="shared" si="20" ref="C63:J63">-ROUND(C9*$D$3,2)</f>
        <v>-144278.4</v>
      </c>
      <c r="D63" s="35">
        <f t="shared" si="20"/>
        <v>-137955.2</v>
      </c>
      <c r="E63" s="35">
        <f t="shared" si="20"/>
        <v>-87327.8</v>
      </c>
      <c r="F63" s="35">
        <f t="shared" si="20"/>
        <v>-100434</v>
      </c>
      <c r="G63" s="35">
        <f t="shared" si="20"/>
        <v>-122648.8</v>
      </c>
      <c r="H63" s="35">
        <f t="shared" si="20"/>
        <v>-92077.8</v>
      </c>
      <c r="I63" s="35">
        <f t="shared" si="20"/>
        <v>-20596</v>
      </c>
      <c r="J63" s="35">
        <f t="shared" si="20"/>
        <v>-46550</v>
      </c>
      <c r="K63" s="35">
        <f t="shared" si="19"/>
        <v>-853939.8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-98.49</v>
      </c>
      <c r="D69" s="68">
        <f t="shared" si="21"/>
        <v>-1079.6</v>
      </c>
      <c r="E69" s="19">
        <v>0</v>
      </c>
      <c r="F69" s="68">
        <f t="shared" si="21"/>
        <v>-380.65</v>
      </c>
      <c r="G69" s="68">
        <f t="shared" si="21"/>
        <v>-11.85</v>
      </c>
      <c r="H69" s="19">
        <v>0</v>
      </c>
      <c r="I69" s="68">
        <f t="shared" si="21"/>
        <v>-2120.68</v>
      </c>
      <c r="J69" s="19">
        <v>0</v>
      </c>
      <c r="K69" s="68">
        <f t="shared" si="19"/>
        <v>-3691.2699999999995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633370.8099999999</v>
      </c>
      <c r="C104" s="24">
        <f t="shared" si="22"/>
        <v>935483.52</v>
      </c>
      <c r="D104" s="24">
        <f t="shared" si="22"/>
        <v>1250668.73</v>
      </c>
      <c r="E104" s="24">
        <f t="shared" si="22"/>
        <v>571253.49</v>
      </c>
      <c r="F104" s="24">
        <f t="shared" si="22"/>
        <v>861300.93</v>
      </c>
      <c r="G104" s="24">
        <f t="shared" si="22"/>
        <v>1204943.55</v>
      </c>
      <c r="H104" s="24">
        <f t="shared" si="22"/>
        <v>510844.68000000017</v>
      </c>
      <c r="I104" s="24">
        <f>+I105+I106</f>
        <v>218851.96000000002</v>
      </c>
      <c r="J104" s="24">
        <f>+J105+J106</f>
        <v>399826.43</v>
      </c>
      <c r="K104" s="48">
        <f>SUM(B104:J104)</f>
        <v>6586544.099999999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615355.48</v>
      </c>
      <c r="C105" s="24">
        <f t="shared" si="23"/>
        <v>912592.1</v>
      </c>
      <c r="D105" s="24">
        <f t="shared" si="23"/>
        <v>1225993.21</v>
      </c>
      <c r="E105" s="24">
        <f t="shared" si="23"/>
        <v>549589.38</v>
      </c>
      <c r="F105" s="24">
        <f t="shared" si="23"/>
        <v>838660.63</v>
      </c>
      <c r="G105" s="24">
        <f t="shared" si="23"/>
        <v>1175975.26</v>
      </c>
      <c r="H105" s="24">
        <f t="shared" si="23"/>
        <v>491572.7500000002</v>
      </c>
      <c r="I105" s="24">
        <f t="shared" si="23"/>
        <v>218851.96000000002</v>
      </c>
      <c r="J105" s="24">
        <f t="shared" si="23"/>
        <v>386395.88</v>
      </c>
      <c r="K105" s="48">
        <f>SUM(B105:J105)</f>
        <v>6414986.649999999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6586544.090000001</v>
      </c>
      <c r="L112" s="54"/>
    </row>
    <row r="113" spans="1:11" ht="18.75" customHeight="1">
      <c r="A113" s="26" t="s">
        <v>71</v>
      </c>
      <c r="B113" s="27">
        <v>81647.19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81647.19</v>
      </c>
    </row>
    <row r="114" spans="1:11" ht="18.75" customHeight="1">
      <c r="A114" s="26" t="s">
        <v>72</v>
      </c>
      <c r="B114" s="27">
        <v>551723.62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551723.62</v>
      </c>
    </row>
    <row r="115" spans="1:11" ht="18.75" customHeight="1">
      <c r="A115" s="26" t="s">
        <v>73</v>
      </c>
      <c r="B115" s="40">
        <v>0</v>
      </c>
      <c r="C115" s="27">
        <f>+C104</f>
        <v>935483.52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935483.52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1250668.73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1250668.73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571253.49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571253.49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162507.89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162507.89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304081.27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304081.27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48512.66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48512.66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346199.11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346199.11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371502.24</v>
      </c>
      <c r="H122" s="40">
        <v>0</v>
      </c>
      <c r="I122" s="40">
        <v>0</v>
      </c>
      <c r="J122" s="40">
        <v>0</v>
      </c>
      <c r="K122" s="41">
        <f t="shared" si="25"/>
        <v>371502.24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32464.38</v>
      </c>
      <c r="H123" s="40">
        <v>0</v>
      </c>
      <c r="I123" s="40">
        <v>0</v>
      </c>
      <c r="J123" s="40">
        <v>0</v>
      </c>
      <c r="K123" s="41">
        <f t="shared" si="25"/>
        <v>32464.38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188115.26</v>
      </c>
      <c r="H124" s="40">
        <v>0</v>
      </c>
      <c r="I124" s="40">
        <v>0</v>
      </c>
      <c r="J124" s="40">
        <v>0</v>
      </c>
      <c r="K124" s="41">
        <f t="shared" si="25"/>
        <v>188115.26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156343.46</v>
      </c>
      <c r="H125" s="40">
        <v>0</v>
      </c>
      <c r="I125" s="40">
        <v>0</v>
      </c>
      <c r="J125" s="40">
        <v>0</v>
      </c>
      <c r="K125" s="41">
        <f t="shared" si="25"/>
        <v>156343.46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456518.19</v>
      </c>
      <c r="H126" s="40">
        <v>0</v>
      </c>
      <c r="I126" s="40">
        <v>0</v>
      </c>
      <c r="J126" s="40">
        <v>0</v>
      </c>
      <c r="K126" s="41">
        <f t="shared" si="25"/>
        <v>456518.19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184152.69</v>
      </c>
      <c r="I127" s="40">
        <v>0</v>
      </c>
      <c r="J127" s="40">
        <v>0</v>
      </c>
      <c r="K127" s="41">
        <f t="shared" si="25"/>
        <v>184152.69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326692</v>
      </c>
      <c r="I128" s="40">
        <v>0</v>
      </c>
      <c r="J128" s="40">
        <v>0</v>
      </c>
      <c r="K128" s="41">
        <f t="shared" si="25"/>
        <v>326692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218851.96</v>
      </c>
      <c r="J129" s="40">
        <v>0</v>
      </c>
      <c r="K129" s="41">
        <f t="shared" si="25"/>
        <v>218851.96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399826.43</v>
      </c>
      <c r="K130" s="44">
        <f t="shared" si="25"/>
        <v>399826.43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2016-07-14T18:57:19Z</dcterms:modified>
  <cp:category/>
  <cp:version/>
  <cp:contentType/>
  <cp:contentStatus/>
</cp:coreProperties>
</file>