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<sst xmlns="http://schemas.openxmlformats.org/spreadsheetml/2006/main" count="134" uniqueCount="134">
  <si>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</si>
  <si>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</si>
  <si>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</si>
  <si>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</si>
  <si>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</si>
  <si>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</si>
  <si>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</si>
  <si>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</si>
  <si>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</si>
  <si>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</si>
  <si>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</si>
  <si>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</si>
  <si>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</si>
  <si>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</si>
  <si>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</si>
  <si>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</si>
  <si>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</si>
  <si>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</si>
  <si>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</si>
  <si>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</si>
  <si>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</si>
  <si>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</si>
  <si>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</si>
  <si>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</si>
  <si>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</si>
  <si>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</si>
  <si>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</si>
  <si>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</si>
  <si>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</si>
  <si>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</si>
  <si>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</si>
  <si>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</si>
  <si>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</si>
  <si>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</si>
  <si>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</si>
  <si>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</si>
  <si>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</si>
  <si>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</si>
  <si>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</si>
  <si>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</si>
  <si>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</si>
  <si>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</si>
  <si>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</si>
  <si>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</si>
  <si>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</si>
  <si>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</si>
  <si>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</si>
  <si>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</si>
  <si>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</si>
  <si>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</si>
  <si>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</si>
  <si>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</si>
  <si>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</si>
  <si>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</si>
  <si>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</si>
  <si>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</si>
  <si>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</si>
  <si>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</si>
  <si>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</si>
  <si>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</si>
  <si>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</si>
  <si>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</si>
  <si>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</si>
  <si>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</si>
  <si>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</si>
  <si>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</si>
  <si>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</si>
  <si>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</si>
  <si>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</si>
  <si>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</si>
  <si>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</si>
  <si>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</si>
  <si>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</si>
  <si>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</si>
  <si>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</si>
  <si>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</si>
  <si>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</si>
  <si>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</si>
  <si>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</si>
  <si>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</si>
  <si>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</si>
  <si>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</si>
  <si>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</si>
  <si>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</si>
  <si>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</si>
  <si>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</si>
  <si>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</si>
  <si>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</si>
  <si>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</si>
  <si>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</si>
  <si>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</si>
  <si>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</si>
  <si>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</si>
  <si>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</si>
  <si>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</si>
  <si>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</si>
  <si>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</si>
  <si>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</si>
  <si>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</si>
  <si>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</si>
  <si>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</si>
  <si>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</si>
  <si>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</si>
  <si>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</si>
  <si>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</si>
  <si>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</si>
  <si>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</si>
  <si>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</si>
  <si>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</si>
  <si>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</si>
  <si>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</si>
  <si>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</si>
  <si>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</si>
  <si>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</si>
  <si>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</si>
  <si>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</si>
  <si>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</si>
  <si>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</si>
  <si>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</si>
  <si>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</si>
  <si>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</si>
  <si>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</si>
  <si>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</si>
  <si>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</si>
  <si>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</si>
  <si>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</si>
  <si>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</si>
  <si>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</si>
  <si>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</si>
  <si>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</si>
  <si>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</si>
  <si>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</si>
  <si>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</si>
  <si>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08/07/16 - VENCIMENTO 15/07/16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</si>
</sst>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566453</v>
      </c>
      <c r="C7" s="9">
        <f t="shared" si="0"/>
        <v>714490</v>
      </c>
      <c r="D7" s="9">
        <f t="shared" si="0"/>
        <v>766520</v>
      </c>
      <c r="E7" s="9">
        <f t="shared" si="0"/>
        <v>504709</v>
      </c>
      <c r="F7" s="9">
        <f t="shared" si="0"/>
        <v>687658</v>
      </c>
      <c r="G7" s="9">
        <f t="shared" si="0"/>
        <v>1145948</v>
      </c>
      <c r="H7" s="9">
        <f t="shared" si="0"/>
        <v>507511</v>
      </c>
      <c r="I7" s="9">
        <f t="shared" si="0"/>
        <v>114023</v>
      </c>
      <c r="J7" s="9">
        <f t="shared" si="0"/>
        <v>307475</v>
      </c>
      <c r="K7" s="9">
        <f t="shared" si="0"/>
        <v>5314787</v>
      </c>
      <c r="L7" s="52"/>
    </row>
    <row r="8" spans="1:11" ht="17.25" customHeight="1">
      <c r="A8" s="10" t="s">
        <v>99</v>
      </c>
      <c r="B8" s="11">
        <f>B9+B12+B16</f>
        <v>293870</v>
      </c>
      <c r="C8" s="11">
        <f aca="true" t="shared" si="1" ref="C8:J8">C9+C12+C16</f>
        <v>381431</v>
      </c>
      <c r="D8" s="11">
        <f t="shared" si="1"/>
        <v>381211</v>
      </c>
      <c r="E8" s="11">
        <f t="shared" si="1"/>
        <v>271718</v>
      </c>
      <c r="F8" s="11">
        <f t="shared" si="1"/>
        <v>352023</v>
      </c>
      <c r="G8" s="11">
        <f t="shared" si="1"/>
        <v>587241</v>
      </c>
      <c r="H8" s="11">
        <f t="shared" si="1"/>
        <v>289315</v>
      </c>
      <c r="I8" s="11">
        <f t="shared" si="1"/>
        <v>54481</v>
      </c>
      <c r="J8" s="11">
        <f t="shared" si="1"/>
        <v>152916</v>
      </c>
      <c r="K8" s="11">
        <f>SUM(B8:J8)</f>
        <v>2764206</v>
      </c>
    </row>
    <row r="9" spans="1:11" ht="17.25" customHeight="1">
      <c r="A9" s="15" t="s">
        <v>17</v>
      </c>
      <c r="B9" s="13">
        <f>+B10+B11</f>
        <v>40088</v>
      </c>
      <c r="C9" s="13">
        <f aca="true" t="shared" si="2" ref="C9:J9">+C10+C11</f>
        <v>54264</v>
      </c>
      <c r="D9" s="13">
        <f t="shared" si="2"/>
        <v>47856</v>
      </c>
      <c r="E9" s="13">
        <f t="shared" si="2"/>
        <v>36650</v>
      </c>
      <c r="F9" s="13">
        <f t="shared" si="2"/>
        <v>41323</v>
      </c>
      <c r="G9" s="13">
        <f t="shared" si="2"/>
        <v>52072</v>
      </c>
      <c r="H9" s="13">
        <f t="shared" si="2"/>
        <v>46547</v>
      </c>
      <c r="I9" s="13">
        <f t="shared" si="2"/>
        <v>8669</v>
      </c>
      <c r="J9" s="13">
        <f t="shared" si="2"/>
        <v>17497</v>
      </c>
      <c r="K9" s="11">
        <f>SUM(B9:J9)</f>
        <v>344966</v>
      </c>
    </row>
    <row r="10" spans="1:11" ht="17.25" customHeight="1">
      <c r="A10" s="29" t="s">
        <v>18</v>
      </c>
      <c r="B10" s="13">
        <v>40088</v>
      </c>
      <c r="C10" s="13">
        <v>54264</v>
      </c>
      <c r="D10" s="13">
        <v>47856</v>
      </c>
      <c r="E10" s="13">
        <v>36650</v>
      </c>
      <c r="F10" s="13">
        <v>41323</v>
      </c>
      <c r="G10" s="13">
        <v>52072</v>
      </c>
      <c r="H10" s="13">
        <v>46547</v>
      </c>
      <c r="I10" s="13">
        <v>8669</v>
      </c>
      <c r="J10" s="13">
        <v>17497</v>
      </c>
      <c r="K10" s="11">
        <f>SUM(B10:J10)</f>
        <v>344966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222097</v>
      </c>
      <c r="C12" s="17">
        <f t="shared" si="3"/>
        <v>288488</v>
      </c>
      <c r="D12" s="17">
        <f t="shared" si="3"/>
        <v>292494</v>
      </c>
      <c r="E12" s="17">
        <f t="shared" si="3"/>
        <v>206874</v>
      </c>
      <c r="F12" s="17">
        <f t="shared" si="3"/>
        <v>268767</v>
      </c>
      <c r="G12" s="17">
        <f t="shared" si="3"/>
        <v>460874</v>
      </c>
      <c r="H12" s="17">
        <f t="shared" si="3"/>
        <v>215523</v>
      </c>
      <c r="I12" s="17">
        <f t="shared" si="3"/>
        <v>39454</v>
      </c>
      <c r="J12" s="17">
        <f t="shared" si="3"/>
        <v>118794</v>
      </c>
      <c r="K12" s="11">
        <f aca="true" t="shared" si="4" ref="K12:K27">SUM(B12:J12)</f>
        <v>2113365</v>
      </c>
    </row>
    <row r="13" spans="1:13" ht="17.25" customHeight="1">
      <c r="A13" s="14" t="s">
        <v>20</v>
      </c>
      <c r="B13" s="13">
        <v>106234</v>
      </c>
      <c r="C13" s="13">
        <v>148697</v>
      </c>
      <c r="D13" s="13">
        <v>155349</v>
      </c>
      <c r="E13" s="13">
        <v>106756</v>
      </c>
      <c r="F13" s="13">
        <v>135863</v>
      </c>
      <c r="G13" s="13">
        <v>219694</v>
      </c>
      <c r="H13" s="13">
        <v>102396</v>
      </c>
      <c r="I13" s="13">
        <v>22452</v>
      </c>
      <c r="J13" s="13">
        <v>62996</v>
      </c>
      <c r="K13" s="11">
        <f t="shared" si="4"/>
        <v>1060437</v>
      </c>
      <c r="L13" s="52"/>
      <c r="M13" s="53"/>
    </row>
    <row r="14" spans="1:12" ht="17.25" customHeight="1">
      <c r="A14" s="14" t="s">
        <v>21</v>
      </c>
      <c r="B14" s="13">
        <v>110196</v>
      </c>
      <c r="C14" s="13">
        <v>131705</v>
      </c>
      <c r="D14" s="13">
        <v>131183</v>
      </c>
      <c r="E14" s="13">
        <v>94821</v>
      </c>
      <c r="F14" s="13">
        <v>127403</v>
      </c>
      <c r="G14" s="13">
        <v>232414</v>
      </c>
      <c r="H14" s="13">
        <v>105536</v>
      </c>
      <c r="I14" s="13">
        <v>15811</v>
      </c>
      <c r="J14" s="13">
        <v>53762</v>
      </c>
      <c r="K14" s="11">
        <f t="shared" si="4"/>
        <v>1002831</v>
      </c>
      <c r="L14" s="52"/>
    </row>
    <row r="15" spans="1:11" ht="17.25" customHeight="1">
      <c r="A15" s="14" t="s">
        <v>22</v>
      </c>
      <c r="B15" s="13">
        <v>5667</v>
      </c>
      <c r="C15" s="13">
        <v>8086</v>
      </c>
      <c r="D15" s="13">
        <v>5962</v>
      </c>
      <c r="E15" s="13">
        <v>5297</v>
      </c>
      <c r="F15" s="13">
        <v>5501</v>
      </c>
      <c r="G15" s="13">
        <v>8766</v>
      </c>
      <c r="H15" s="13">
        <v>7591</v>
      </c>
      <c r="I15" s="13">
        <v>1191</v>
      </c>
      <c r="J15" s="13">
        <v>2036</v>
      </c>
      <c r="K15" s="11">
        <f t="shared" si="4"/>
        <v>50097</v>
      </c>
    </row>
    <row r="16" spans="1:11" ht="17.25" customHeight="1">
      <c r="A16" s="15" t="s">
        <v>95</v>
      </c>
      <c r="B16" s="13">
        <f>B17+B18+B19</f>
        <v>31685</v>
      </c>
      <c r="C16" s="13">
        <f aca="true" t="shared" si="5" ref="C16:J16">C17+C18+C19</f>
        <v>38679</v>
      </c>
      <c r="D16" s="13">
        <f t="shared" si="5"/>
        <v>40861</v>
      </c>
      <c r="E16" s="13">
        <f t="shared" si="5"/>
        <v>28194</v>
      </c>
      <c r="F16" s="13">
        <f t="shared" si="5"/>
        <v>41933</v>
      </c>
      <c r="G16" s="13">
        <f t="shared" si="5"/>
        <v>74295</v>
      </c>
      <c r="H16" s="13">
        <f t="shared" si="5"/>
        <v>27245</v>
      </c>
      <c r="I16" s="13">
        <f t="shared" si="5"/>
        <v>6358</v>
      </c>
      <c r="J16" s="13">
        <f t="shared" si="5"/>
        <v>16625</v>
      </c>
      <c r="K16" s="11">
        <f t="shared" si="4"/>
        <v>305875</v>
      </c>
    </row>
    <row r="17" spans="1:11" ht="17.25" customHeight="1">
      <c r="A17" s="14" t="s">
        <v>96</v>
      </c>
      <c r="B17" s="13">
        <v>20120</v>
      </c>
      <c r="C17" s="13">
        <v>26805</v>
      </c>
      <c r="D17" s="13">
        <v>26248</v>
      </c>
      <c r="E17" s="13">
        <v>18402</v>
      </c>
      <c r="F17" s="13">
        <v>27232</v>
      </c>
      <c r="G17" s="13">
        <v>45828</v>
      </c>
      <c r="H17" s="13">
        <v>18528</v>
      </c>
      <c r="I17" s="13">
        <v>4426</v>
      </c>
      <c r="J17" s="13">
        <v>10702</v>
      </c>
      <c r="K17" s="11">
        <f t="shared" si="4"/>
        <v>198291</v>
      </c>
    </row>
    <row r="18" spans="1:11" ht="17.25" customHeight="1">
      <c r="A18" s="14" t="s">
        <v>97</v>
      </c>
      <c r="B18" s="13">
        <v>10391</v>
      </c>
      <c r="C18" s="13">
        <v>10317</v>
      </c>
      <c r="D18" s="13">
        <v>13577</v>
      </c>
      <c r="E18" s="13">
        <v>8818</v>
      </c>
      <c r="F18" s="13">
        <v>13549</v>
      </c>
      <c r="G18" s="13">
        <v>26581</v>
      </c>
      <c r="H18" s="13">
        <v>7465</v>
      </c>
      <c r="I18" s="13">
        <v>1743</v>
      </c>
      <c r="J18" s="13">
        <v>5509</v>
      </c>
      <c r="K18" s="11">
        <f t="shared" si="4"/>
        <v>97950</v>
      </c>
    </row>
    <row r="19" spans="1:11" ht="17.25" customHeight="1">
      <c r="A19" s="14" t="s">
        <v>98</v>
      </c>
      <c r="B19" s="13">
        <v>1174</v>
      </c>
      <c r="C19" s="13">
        <v>1557</v>
      </c>
      <c r="D19" s="13">
        <v>1036</v>
      </c>
      <c r="E19" s="13">
        <v>974</v>
      </c>
      <c r="F19" s="13">
        <v>1152</v>
      </c>
      <c r="G19" s="13">
        <v>1886</v>
      </c>
      <c r="H19" s="13">
        <v>1252</v>
      </c>
      <c r="I19" s="13">
        <v>189</v>
      </c>
      <c r="J19" s="13">
        <v>414</v>
      </c>
      <c r="K19" s="11">
        <f t="shared" si="4"/>
        <v>9634</v>
      </c>
    </row>
    <row r="20" spans="1:11" ht="17.25" customHeight="1">
      <c r="A20" s="16" t="s">
        <v>23</v>
      </c>
      <c r="B20" s="11">
        <f>+B21+B22+B23</f>
        <v>162390</v>
      </c>
      <c r="C20" s="11">
        <f aca="true" t="shared" si="6" ref="C20:J20">+C21+C22+C23</f>
        <v>181022</v>
      </c>
      <c r="D20" s="11">
        <f t="shared" si="6"/>
        <v>210914</v>
      </c>
      <c r="E20" s="11">
        <f t="shared" si="6"/>
        <v>132419</v>
      </c>
      <c r="F20" s="11">
        <f t="shared" si="6"/>
        <v>209080</v>
      </c>
      <c r="G20" s="11">
        <f t="shared" si="6"/>
        <v>384874</v>
      </c>
      <c r="H20" s="11">
        <f t="shared" si="6"/>
        <v>132595</v>
      </c>
      <c r="I20" s="11">
        <f t="shared" si="6"/>
        <v>32262</v>
      </c>
      <c r="J20" s="11">
        <f t="shared" si="6"/>
        <v>79280</v>
      </c>
      <c r="K20" s="11">
        <f t="shared" si="4"/>
        <v>1524836</v>
      </c>
    </row>
    <row r="21" spans="1:12" ht="17.25" customHeight="1">
      <c r="A21" s="12" t="s">
        <v>24</v>
      </c>
      <c r="B21" s="13">
        <v>85398</v>
      </c>
      <c r="C21" s="13">
        <v>105205</v>
      </c>
      <c r="D21" s="13">
        <v>124571</v>
      </c>
      <c r="E21" s="13">
        <v>76758</v>
      </c>
      <c r="F21" s="13">
        <v>117612</v>
      </c>
      <c r="G21" s="13">
        <v>199359</v>
      </c>
      <c r="H21" s="13">
        <v>73528</v>
      </c>
      <c r="I21" s="13">
        <v>19911</v>
      </c>
      <c r="J21" s="13">
        <v>46211</v>
      </c>
      <c r="K21" s="11">
        <f t="shared" si="4"/>
        <v>848553</v>
      </c>
      <c r="L21" s="52"/>
    </row>
    <row r="22" spans="1:12" ht="17.25" customHeight="1">
      <c r="A22" s="12" t="s">
        <v>25</v>
      </c>
      <c r="B22" s="13">
        <v>74021</v>
      </c>
      <c r="C22" s="13">
        <v>72227</v>
      </c>
      <c r="D22" s="13">
        <v>83151</v>
      </c>
      <c r="E22" s="13">
        <v>53391</v>
      </c>
      <c r="F22" s="13">
        <v>88487</v>
      </c>
      <c r="G22" s="13">
        <v>180214</v>
      </c>
      <c r="H22" s="13">
        <v>56012</v>
      </c>
      <c r="I22" s="13">
        <v>11750</v>
      </c>
      <c r="J22" s="13">
        <v>31983</v>
      </c>
      <c r="K22" s="11">
        <f t="shared" si="4"/>
        <v>651236</v>
      </c>
      <c r="L22" s="52"/>
    </row>
    <row r="23" spans="1:11" ht="17.25" customHeight="1">
      <c r="A23" s="12" t="s">
        <v>26</v>
      </c>
      <c r="B23" s="13">
        <v>2971</v>
      </c>
      <c r="C23" s="13">
        <v>3590</v>
      </c>
      <c r="D23" s="13">
        <v>3192</v>
      </c>
      <c r="E23" s="13">
        <v>2270</v>
      </c>
      <c r="F23" s="13">
        <v>2981</v>
      </c>
      <c r="G23" s="13">
        <v>5301</v>
      </c>
      <c r="H23" s="13">
        <v>3055</v>
      </c>
      <c r="I23" s="13">
        <v>601</v>
      </c>
      <c r="J23" s="13">
        <v>1086</v>
      </c>
      <c r="K23" s="11">
        <f t="shared" si="4"/>
        <v>25047</v>
      </c>
    </row>
    <row r="24" spans="1:11" ht="17.25" customHeight="1">
      <c r="A24" s="16" t="s">
        <v>27</v>
      </c>
      <c r="B24" s="13">
        <f>+B25+B26</f>
        <v>110193</v>
      </c>
      <c r="C24" s="13">
        <f aca="true" t="shared" si="7" ref="C24:J24">+C25+C26</f>
        <v>152037</v>
      </c>
      <c r="D24" s="13">
        <f t="shared" si="7"/>
        <v>174395</v>
      </c>
      <c r="E24" s="13">
        <f t="shared" si="7"/>
        <v>100572</v>
      </c>
      <c r="F24" s="13">
        <f t="shared" si="7"/>
        <v>126555</v>
      </c>
      <c r="G24" s="13">
        <f t="shared" si="7"/>
        <v>173833</v>
      </c>
      <c r="H24" s="13">
        <f t="shared" si="7"/>
        <v>80048</v>
      </c>
      <c r="I24" s="13">
        <f t="shared" si="7"/>
        <v>27280</v>
      </c>
      <c r="J24" s="13">
        <f t="shared" si="7"/>
        <v>75279</v>
      </c>
      <c r="K24" s="11">
        <f t="shared" si="4"/>
        <v>1020192</v>
      </c>
    </row>
    <row r="25" spans="1:12" ht="17.25" customHeight="1">
      <c r="A25" s="12" t="s">
        <v>131</v>
      </c>
      <c r="B25" s="13">
        <v>67380</v>
      </c>
      <c r="C25" s="13">
        <v>100449</v>
      </c>
      <c r="D25" s="13">
        <v>118157</v>
      </c>
      <c r="E25" s="13">
        <v>68598</v>
      </c>
      <c r="F25" s="13">
        <v>82008</v>
      </c>
      <c r="G25" s="13">
        <v>106854</v>
      </c>
      <c r="H25" s="13">
        <v>51315</v>
      </c>
      <c r="I25" s="13">
        <v>20487</v>
      </c>
      <c r="J25" s="13">
        <v>49389</v>
      </c>
      <c r="K25" s="11">
        <f t="shared" si="4"/>
        <v>664637</v>
      </c>
      <c r="L25" s="52"/>
    </row>
    <row r="26" spans="1:12" ht="17.25" customHeight="1">
      <c r="A26" s="12" t="s">
        <v>132</v>
      </c>
      <c r="B26" s="13">
        <v>42813</v>
      </c>
      <c r="C26" s="13">
        <v>51588</v>
      </c>
      <c r="D26" s="13">
        <v>56238</v>
      </c>
      <c r="E26" s="13">
        <v>31974</v>
      </c>
      <c r="F26" s="13">
        <v>44547</v>
      </c>
      <c r="G26" s="13">
        <v>66979</v>
      </c>
      <c r="H26" s="13">
        <v>28733</v>
      </c>
      <c r="I26" s="13">
        <v>6793</v>
      </c>
      <c r="J26" s="13">
        <v>25890</v>
      </c>
      <c r="K26" s="11">
        <f t="shared" si="4"/>
        <v>355555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5553</v>
      </c>
      <c r="I27" s="11">
        <v>0</v>
      </c>
      <c r="J27" s="11">
        <v>0</v>
      </c>
      <c r="K27" s="11">
        <f t="shared" si="4"/>
        <v>5553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14707.81</v>
      </c>
      <c r="I35" s="19">
        <v>0</v>
      </c>
      <c r="J35" s="19">
        <v>0</v>
      </c>
      <c r="K35" s="23">
        <f>SUM(B35:J35)</f>
        <v>14707.81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1479873.81</v>
      </c>
      <c r="C47" s="22">
        <f aca="true" t="shared" si="12" ref="C47:H47">+C48+C57</f>
        <v>2126352.3400000003</v>
      </c>
      <c r="D47" s="22">
        <f t="shared" si="12"/>
        <v>2565099.7499999995</v>
      </c>
      <c r="E47" s="22">
        <f t="shared" si="12"/>
        <v>1443957.32</v>
      </c>
      <c r="F47" s="22">
        <f t="shared" si="12"/>
        <v>1904402.97</v>
      </c>
      <c r="G47" s="22">
        <f t="shared" si="12"/>
        <v>2726625.89</v>
      </c>
      <c r="H47" s="22">
        <f t="shared" si="12"/>
        <v>1403812.89</v>
      </c>
      <c r="I47" s="22">
        <f>+I48+I57</f>
        <v>545970.23</v>
      </c>
      <c r="J47" s="22">
        <f>+J48+J57</f>
        <v>887646.6900000001</v>
      </c>
      <c r="K47" s="22">
        <f>SUM(B47:J47)</f>
        <v>15083741.890000002</v>
      </c>
    </row>
    <row r="48" spans="1:11" ht="17.25" customHeight="1">
      <c r="A48" s="16" t="s">
        <v>113</v>
      </c>
      <c r="B48" s="23">
        <f>SUM(B49:B56)</f>
        <v>1461858.48</v>
      </c>
      <c r="C48" s="23">
        <f aca="true" t="shared" si="13" ref="C48:J48">SUM(C49:C56)</f>
        <v>2103460.9200000004</v>
      </c>
      <c r="D48" s="23">
        <f t="shared" si="13"/>
        <v>2540424.2299999995</v>
      </c>
      <c r="E48" s="23">
        <f t="shared" si="13"/>
        <v>1422293.21</v>
      </c>
      <c r="F48" s="23">
        <f t="shared" si="13"/>
        <v>1881762.67</v>
      </c>
      <c r="G48" s="23">
        <f t="shared" si="13"/>
        <v>2697657.6</v>
      </c>
      <c r="H48" s="23">
        <f t="shared" si="13"/>
        <v>1384540.96</v>
      </c>
      <c r="I48" s="23">
        <f t="shared" si="13"/>
        <v>545970.23</v>
      </c>
      <c r="J48" s="23">
        <f t="shared" si="13"/>
        <v>874216.14</v>
      </c>
      <c r="K48" s="23">
        <f aca="true" t="shared" si="14" ref="K48:K57">SUM(B48:J48)</f>
        <v>14912184.440000001</v>
      </c>
    </row>
    <row r="49" spans="1:11" ht="17.25" customHeight="1">
      <c r="A49" s="34" t="s">
        <v>44</v>
      </c>
      <c r="B49" s="23">
        <f aca="true" t="shared" si="15" ref="B49:H49">ROUND(B30*B7,2)</f>
        <v>1460485.77</v>
      </c>
      <c r="C49" s="23">
        <f t="shared" si="15"/>
        <v>2096528.01</v>
      </c>
      <c r="D49" s="23">
        <f t="shared" si="15"/>
        <v>2537871.07</v>
      </c>
      <c r="E49" s="23">
        <f t="shared" si="15"/>
        <v>1421159.6</v>
      </c>
      <c r="F49" s="23">
        <f t="shared" si="15"/>
        <v>1879713.14</v>
      </c>
      <c r="G49" s="23">
        <f t="shared" si="15"/>
        <v>2694696.72</v>
      </c>
      <c r="H49" s="23">
        <f t="shared" si="15"/>
        <v>1368452.66</v>
      </c>
      <c r="I49" s="23">
        <f>ROUND(I30*I7,2)</f>
        <v>544904.51</v>
      </c>
      <c r="J49" s="23">
        <f>ROUND(J30*J7,2)</f>
        <v>871999.1</v>
      </c>
      <c r="K49" s="23">
        <f t="shared" si="14"/>
        <v>14875810.58</v>
      </c>
    </row>
    <row r="50" spans="1:11" ht="17.25" customHeight="1">
      <c r="A50" s="34" t="s">
        <v>45</v>
      </c>
      <c r="B50" s="19">
        <v>0</v>
      </c>
      <c r="C50" s="23">
        <f>ROUND(C31*C7,2)</f>
        <v>4660.19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4660.19</v>
      </c>
    </row>
    <row r="51" spans="1:11" ht="17.25" customHeight="1">
      <c r="A51" s="67" t="s">
        <v>106</v>
      </c>
      <c r="B51" s="68">
        <f aca="true" t="shared" si="16" ref="B51:H51">ROUND(B32*B7,2)</f>
        <v>-2718.97</v>
      </c>
      <c r="C51" s="68">
        <f t="shared" si="16"/>
        <v>-3501</v>
      </c>
      <c r="D51" s="68">
        <f t="shared" si="16"/>
        <v>-3832.6</v>
      </c>
      <c r="E51" s="68">
        <f t="shared" si="16"/>
        <v>-2311.79</v>
      </c>
      <c r="F51" s="68">
        <f t="shared" si="16"/>
        <v>-3231.99</v>
      </c>
      <c r="G51" s="68">
        <f t="shared" si="16"/>
        <v>-4469.2</v>
      </c>
      <c r="H51" s="68">
        <f t="shared" si="16"/>
        <v>-2334.55</v>
      </c>
      <c r="I51" s="19">
        <v>0</v>
      </c>
      <c r="J51" s="19">
        <v>0</v>
      </c>
      <c r="K51" s="68">
        <f>SUM(B51:J51)</f>
        <v>-22400.1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14707.81</v>
      </c>
      <c r="I53" s="31">
        <f>+I35</f>
        <v>0</v>
      </c>
      <c r="J53" s="31">
        <f>+J35</f>
        <v>0</v>
      </c>
      <c r="K53" s="23">
        <f t="shared" si="14"/>
        <v>14707.81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-264872.56</v>
      </c>
      <c r="C61" s="35">
        <f t="shared" si="17"/>
        <v>-271314.85</v>
      </c>
      <c r="D61" s="35">
        <f t="shared" si="17"/>
        <v>-365898.83999999997</v>
      </c>
      <c r="E61" s="35">
        <f t="shared" si="17"/>
        <v>-297751.8</v>
      </c>
      <c r="F61" s="35">
        <f t="shared" si="17"/>
        <v>-345898.14</v>
      </c>
      <c r="G61" s="35">
        <f t="shared" si="17"/>
        <v>-329233.86</v>
      </c>
      <c r="H61" s="35">
        <f t="shared" si="17"/>
        <v>-235980.87</v>
      </c>
      <c r="I61" s="35">
        <f t="shared" si="17"/>
        <v>-94597.70999999999</v>
      </c>
      <c r="J61" s="35">
        <f t="shared" si="17"/>
        <v>-76866.22</v>
      </c>
      <c r="K61" s="35">
        <f>SUM(B61:J61)</f>
        <v>-2282414.85</v>
      </c>
    </row>
    <row r="62" spans="1:11" ht="18.75" customHeight="1">
      <c r="A62" s="16" t="s">
        <v>75</v>
      </c>
      <c r="B62" s="35">
        <f aca="true" t="shared" si="18" ref="B62:J62">B63+B64+B65+B66+B67+B68</f>
        <v>-230072.19999999998</v>
      </c>
      <c r="C62" s="35">
        <f t="shared" si="18"/>
        <v>-209985.36</v>
      </c>
      <c r="D62" s="35">
        <f t="shared" si="18"/>
        <v>-204519.36</v>
      </c>
      <c r="E62" s="35">
        <f t="shared" si="18"/>
        <v>-252399.13</v>
      </c>
      <c r="F62" s="35">
        <f t="shared" si="18"/>
        <v>-253144.02</v>
      </c>
      <c r="G62" s="35">
        <f t="shared" si="18"/>
        <v>-274936.01</v>
      </c>
      <c r="H62" s="35">
        <f t="shared" si="18"/>
        <v>-176878.6</v>
      </c>
      <c r="I62" s="35">
        <f t="shared" si="18"/>
        <v>-32942.2</v>
      </c>
      <c r="J62" s="35">
        <f t="shared" si="18"/>
        <v>-66488.6</v>
      </c>
      <c r="K62" s="35">
        <f aca="true" t="shared" si="19" ref="K62:K91">SUM(B62:J62)</f>
        <v>-1701365.48</v>
      </c>
    </row>
    <row r="63" spans="1:11" ht="18.75" customHeight="1">
      <c r="A63" s="12" t="s">
        <v>76</v>
      </c>
      <c r="B63" s="35">
        <f>-ROUND(B9*$D$3,2)</f>
        <v>-152334.4</v>
      </c>
      <c r="C63" s="35">
        <f aca="true" t="shared" si="20" ref="C63:J63">-ROUND(C9*$D$3,2)</f>
        <v>-206203.2</v>
      </c>
      <c r="D63" s="35">
        <f t="shared" si="20"/>
        <v>-181852.8</v>
      </c>
      <c r="E63" s="35">
        <f t="shared" si="20"/>
        <v>-139270</v>
      </c>
      <c r="F63" s="35">
        <f t="shared" si="20"/>
        <v>-157027.4</v>
      </c>
      <c r="G63" s="35">
        <f t="shared" si="20"/>
        <v>-197873.6</v>
      </c>
      <c r="H63" s="35">
        <f t="shared" si="20"/>
        <v>-176878.6</v>
      </c>
      <c r="I63" s="35">
        <f t="shared" si="20"/>
        <v>-32942.2</v>
      </c>
      <c r="J63" s="35">
        <f t="shared" si="20"/>
        <v>-66488.6</v>
      </c>
      <c r="K63" s="35">
        <f t="shared" si="19"/>
        <v>-1310870.8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-1436.4</v>
      </c>
      <c r="C65" s="35">
        <v>-247</v>
      </c>
      <c r="D65" s="35">
        <v>-319.2</v>
      </c>
      <c r="E65" s="35">
        <v>-1577</v>
      </c>
      <c r="F65" s="35">
        <v>-581.4</v>
      </c>
      <c r="G65" s="35">
        <v>-353.4</v>
      </c>
      <c r="H65" s="19">
        <v>0</v>
      </c>
      <c r="I65" s="19">
        <v>0</v>
      </c>
      <c r="J65" s="19">
        <v>0</v>
      </c>
      <c r="K65" s="35">
        <f t="shared" si="19"/>
        <v>-4514.4</v>
      </c>
    </row>
    <row r="66" spans="1:11" ht="18.75" customHeight="1">
      <c r="A66" s="12" t="s">
        <v>107</v>
      </c>
      <c r="B66" s="35">
        <v>-817</v>
      </c>
      <c r="C66" s="35">
        <v>-79.8</v>
      </c>
      <c r="D66" s="35">
        <v>-212.8</v>
      </c>
      <c r="E66" s="35">
        <v>-212.8</v>
      </c>
      <c r="F66" s="19">
        <v>0</v>
      </c>
      <c r="G66" s="35">
        <v>-159.6</v>
      </c>
      <c r="H66" s="19">
        <v>0</v>
      </c>
      <c r="I66" s="19">
        <v>0</v>
      </c>
      <c r="J66" s="19">
        <v>0</v>
      </c>
      <c r="K66" s="35">
        <f t="shared" si="19"/>
        <v>-1481.9999999999998</v>
      </c>
    </row>
    <row r="67" spans="1:11" ht="18.75" customHeight="1">
      <c r="A67" s="12" t="s">
        <v>53</v>
      </c>
      <c r="B67" s="35">
        <v>-75484.4</v>
      </c>
      <c r="C67" s="35">
        <v>-3455.36</v>
      </c>
      <c r="D67" s="35">
        <v>-22089.56</v>
      </c>
      <c r="E67" s="35">
        <v>-111294.33</v>
      </c>
      <c r="F67" s="35">
        <v>-95535.22</v>
      </c>
      <c r="G67" s="35">
        <v>-76549.41</v>
      </c>
      <c r="H67" s="19">
        <v>0</v>
      </c>
      <c r="I67" s="19">
        <v>0</v>
      </c>
      <c r="J67" s="19">
        <v>0</v>
      </c>
      <c r="K67" s="35">
        <f t="shared" si="19"/>
        <v>-384408.28</v>
      </c>
    </row>
    <row r="68" spans="1:11" ht="18.75" customHeight="1">
      <c r="A68" s="12" t="s">
        <v>54</v>
      </c>
      <c r="B68" s="19">
        <v>0</v>
      </c>
      <c r="C68" s="19">
        <v>0</v>
      </c>
      <c r="D68" s="35">
        <v>-45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4" customFormat="1" ht="18.75" customHeight="1">
      <c r="A69" s="65" t="s">
        <v>80</v>
      </c>
      <c r="B69" s="68">
        <f aca="true" t="shared" si="21" ref="B69:J69">SUM(B70:B99)</f>
        <v>-34800.36</v>
      </c>
      <c r="C69" s="68">
        <f t="shared" si="21"/>
        <v>-61329.490000000005</v>
      </c>
      <c r="D69" s="68">
        <f t="shared" si="21"/>
        <v>-161379.48</v>
      </c>
      <c r="E69" s="68">
        <f t="shared" si="21"/>
        <v>-45352.67</v>
      </c>
      <c r="F69" s="68">
        <f t="shared" si="21"/>
        <v>-92754.12000000001</v>
      </c>
      <c r="G69" s="68">
        <f t="shared" si="21"/>
        <v>-54297.85</v>
      </c>
      <c r="H69" s="68">
        <f t="shared" si="21"/>
        <v>-59102.270000000004</v>
      </c>
      <c r="I69" s="68">
        <f t="shared" si="21"/>
        <v>-61655.509999999995</v>
      </c>
      <c r="J69" s="68">
        <f t="shared" si="21"/>
        <v>-10377.62</v>
      </c>
      <c r="K69" s="68">
        <f t="shared" si="19"/>
        <v>-581049.37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-20289.41</v>
      </c>
      <c r="C76" s="35">
        <v>-40165.76</v>
      </c>
      <c r="D76" s="35">
        <v>-140386.07</v>
      </c>
      <c r="E76" s="35">
        <v>-31387.91</v>
      </c>
      <c r="F76" s="35">
        <v>-73182.99</v>
      </c>
      <c r="G76" s="35">
        <v>-25042.67</v>
      </c>
      <c r="H76" s="35">
        <v>-44783.22</v>
      </c>
      <c r="I76" s="35">
        <v>-9501.02</v>
      </c>
      <c r="J76" s="19">
        <v>0</v>
      </c>
      <c r="K76" s="68">
        <f t="shared" si="19"/>
        <v>-384739.05000000005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1215001.25</v>
      </c>
      <c r="C104" s="24">
        <f t="shared" si="22"/>
        <v>1855037.4900000005</v>
      </c>
      <c r="D104" s="24">
        <f t="shared" si="22"/>
        <v>2199200.9099999997</v>
      </c>
      <c r="E104" s="24">
        <f t="shared" si="22"/>
        <v>1146205.5200000003</v>
      </c>
      <c r="F104" s="24">
        <f t="shared" si="22"/>
        <v>1558504.8299999998</v>
      </c>
      <c r="G104" s="24">
        <f t="shared" si="22"/>
        <v>2397392.03</v>
      </c>
      <c r="H104" s="24">
        <f t="shared" si="22"/>
        <v>1167832.0199999998</v>
      </c>
      <c r="I104" s="24">
        <f>+I105+I106</f>
        <v>451372.51999999996</v>
      </c>
      <c r="J104" s="24">
        <f>+J105+J106</f>
        <v>810780.4700000001</v>
      </c>
      <c r="K104" s="48">
        <f>SUM(B104:J104)</f>
        <v>12801327.040000001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1196985.92</v>
      </c>
      <c r="C105" s="24">
        <f t="shared" si="23"/>
        <v>1832146.0700000005</v>
      </c>
      <c r="D105" s="24">
        <f t="shared" si="23"/>
        <v>2174525.3899999997</v>
      </c>
      <c r="E105" s="24">
        <f t="shared" si="23"/>
        <v>1124541.4100000001</v>
      </c>
      <c r="F105" s="24">
        <f t="shared" si="23"/>
        <v>1535864.5299999998</v>
      </c>
      <c r="G105" s="24">
        <f t="shared" si="23"/>
        <v>2368423.7399999998</v>
      </c>
      <c r="H105" s="24">
        <f t="shared" si="23"/>
        <v>1148560.0899999999</v>
      </c>
      <c r="I105" s="24">
        <f t="shared" si="23"/>
        <v>451372.51999999996</v>
      </c>
      <c r="J105" s="24">
        <f t="shared" si="23"/>
        <v>797349.92</v>
      </c>
      <c r="K105" s="48">
        <f>SUM(B105:J105)</f>
        <v>12629769.59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12801327.05</v>
      </c>
      <c r="L112" s="54"/>
    </row>
    <row r="113" spans="1:11" ht="18.75" customHeight="1">
      <c r="A113" s="26" t="s">
        <v>71</v>
      </c>
      <c r="B113" s="27">
        <v>156677.51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156677.51</v>
      </c>
    </row>
    <row r="114" spans="1:11" ht="18.75" customHeight="1">
      <c r="A114" s="26" t="s">
        <v>72</v>
      </c>
      <c r="B114" s="27">
        <v>1058323.74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1058323.74</v>
      </c>
    </row>
    <row r="115" spans="1:11" ht="18.75" customHeight="1">
      <c r="A115" s="26" t="s">
        <v>73</v>
      </c>
      <c r="B115" s="40">
        <v>0</v>
      </c>
      <c r="C115" s="27">
        <f>+C104</f>
        <v>1855037.4900000005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1855037.4900000005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2199200.9099999997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2199200.9099999997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1146205.5200000003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1146205.5200000003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294628.03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294628.03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549497.05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549497.05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80374.88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80374.88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634004.88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634004.88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719741.32</v>
      </c>
      <c r="H122" s="40">
        <v>0</v>
      </c>
      <c r="I122" s="40">
        <v>0</v>
      </c>
      <c r="J122" s="40">
        <v>0</v>
      </c>
      <c r="K122" s="41">
        <f t="shared" si="25"/>
        <v>719741.32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56313.35</v>
      </c>
      <c r="H123" s="40">
        <v>0</v>
      </c>
      <c r="I123" s="40">
        <v>0</v>
      </c>
      <c r="J123" s="40">
        <v>0</v>
      </c>
      <c r="K123" s="41">
        <f t="shared" si="25"/>
        <v>56313.35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357385.86</v>
      </c>
      <c r="H124" s="40">
        <v>0</v>
      </c>
      <c r="I124" s="40">
        <v>0</v>
      </c>
      <c r="J124" s="40">
        <v>0</v>
      </c>
      <c r="K124" s="41">
        <f t="shared" si="25"/>
        <v>357385.86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320366.76</v>
      </c>
      <c r="H125" s="40">
        <v>0</v>
      </c>
      <c r="I125" s="40">
        <v>0</v>
      </c>
      <c r="J125" s="40">
        <v>0</v>
      </c>
      <c r="K125" s="41">
        <f t="shared" si="25"/>
        <v>320366.76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943584.74</v>
      </c>
      <c r="H126" s="40">
        <v>0</v>
      </c>
      <c r="I126" s="40">
        <v>0</v>
      </c>
      <c r="J126" s="40">
        <v>0</v>
      </c>
      <c r="K126" s="41">
        <f t="shared" si="25"/>
        <v>943584.74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420668.13</v>
      </c>
      <c r="I127" s="40">
        <v>0</v>
      </c>
      <c r="J127" s="40">
        <v>0</v>
      </c>
      <c r="K127" s="41">
        <f t="shared" si="25"/>
        <v>420668.13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747163.89</v>
      </c>
      <c r="I128" s="40">
        <v>0</v>
      </c>
      <c r="J128" s="40">
        <v>0</v>
      </c>
      <c r="K128" s="41">
        <f t="shared" si="25"/>
        <v>747163.89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451372.52</v>
      </c>
      <c r="J129" s="40">
        <v>0</v>
      </c>
      <c r="K129" s="41">
        <f t="shared" si="25"/>
        <v>451372.52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810780.47</v>
      </c>
      <c r="K130" s="44">
        <f t="shared" si="25"/>
        <v>810780.47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2016-07-14T18:56:15Z</dcterms:modified>
  <cp:category/>
  <cp:version/>
  <cp:contentType/>
  <cp:contentStatus/>
</cp:coreProperties>
</file>