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<sst xmlns="http://schemas.openxmlformats.org/spreadsheetml/2006/main" count="134" uniqueCount="134">
  <si>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</si>
  <si>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</si>
  <si>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</si>
  <si>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</si>
  <si>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</si>
  <si>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</si>
  <si>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</si>
  <si>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</si>
  <si>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</si>
  <si>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</si>
  <si>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</si>
  <si>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</si>
  <si>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</si>
  <si>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</si>
  <si>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</si>
  <si>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</si>
  <si>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</si>
  <si>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</si>
  <si>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</si>
  <si>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</si>
  <si>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</si>
  <si>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</si>
  <si>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</si>
  <si>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</si>
  <si>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</si>
  <si>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</si>
  <si>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</si>
  <si>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</si>
  <si>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</si>
  <si>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</si>
  <si>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</si>
  <si>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</si>
  <si>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</si>
  <si>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</si>
  <si>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</si>
  <si>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</si>
  <si>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</si>
  <si>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</si>
  <si>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</si>
  <si>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</si>
  <si>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</si>
  <si>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</si>
  <si>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</si>
  <si>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</si>
  <si>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</si>
  <si>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</si>
  <si>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</si>
  <si>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</si>
  <si>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</si>
  <si>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</si>
  <si>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</si>
  <si>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</si>
  <si>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</si>
  <si>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</si>
  <si>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</si>
  <si>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</si>
  <si>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</si>
  <si>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</si>
  <si>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</si>
  <si>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</si>
  <si>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</si>
  <si>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</si>
  <si>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</si>
  <si>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</si>
  <si>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</si>
  <si>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</si>
  <si>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</si>
  <si>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</si>
  <si>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</si>
  <si>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</si>
  <si>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</si>
  <si>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</si>
  <si>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</si>
  <si>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</si>
  <si>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</si>
  <si>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</si>
  <si>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</si>
  <si>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</si>
  <si>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</si>
  <si>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</si>
  <si>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</si>
  <si>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</si>
  <si>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</si>
  <si>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</si>
  <si>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</si>
  <si>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</si>
  <si>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</si>
  <si>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</si>
  <si>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</si>
  <si>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</si>
  <si>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</si>
  <si>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</si>
  <si>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</si>
  <si>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</si>
  <si>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</si>
  <si>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</si>
  <si>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</si>
  <si>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</si>
  <si>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</si>
  <si>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</si>
  <si>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</si>
  <si>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</si>
  <si>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</si>
  <si>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</si>
  <si>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</si>
  <si>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</si>
  <si>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</si>
  <si>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</si>
  <si>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</si>
  <si>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</si>
  <si>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</si>
  <si>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</si>
  <si>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</si>
  <si>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</si>
  <si>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</si>
  <si>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</si>
  <si>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</si>
  <si>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</si>
  <si>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</si>
  <si>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</si>
  <si>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</si>
  <si>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</si>
  <si>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</si>
  <si>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</si>
  <si>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</si>
  <si>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</si>
  <si>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</si>
  <si>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</si>
  <si>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</si>
  <si>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</si>
  <si>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</si>
  <si>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</si>
  <si>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</si>
  <si>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07/07/16 - VENCIMENTO 14/07/16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</si>
</sst>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576846</v>
      </c>
      <c r="C7" s="9">
        <f t="shared" si="0"/>
        <v>725625</v>
      </c>
      <c r="D7" s="9">
        <f t="shared" si="0"/>
        <v>768356</v>
      </c>
      <c r="E7" s="9">
        <f t="shared" si="0"/>
        <v>513515</v>
      </c>
      <c r="F7" s="9">
        <f t="shared" si="0"/>
        <v>701702</v>
      </c>
      <c r="G7" s="9">
        <f t="shared" si="0"/>
        <v>1160328</v>
      </c>
      <c r="H7" s="9">
        <f t="shared" si="0"/>
        <v>519597</v>
      </c>
      <c r="I7" s="9">
        <f t="shared" si="0"/>
        <v>112366</v>
      </c>
      <c r="J7" s="9">
        <f t="shared" si="0"/>
        <v>308795</v>
      </c>
      <c r="K7" s="9">
        <f t="shared" si="0"/>
        <v>5387130</v>
      </c>
      <c r="L7" s="52"/>
    </row>
    <row r="8" spans="1:11" ht="17.25" customHeight="1">
      <c r="A8" s="10" t="s">
        <v>99</v>
      </c>
      <c r="B8" s="11">
        <f>B9+B12+B16</f>
        <v>300250</v>
      </c>
      <c r="C8" s="11">
        <f aca="true" t="shared" si="1" ref="C8:J8">C9+C12+C16</f>
        <v>387407</v>
      </c>
      <c r="D8" s="11">
        <f t="shared" si="1"/>
        <v>384717</v>
      </c>
      <c r="E8" s="11">
        <f t="shared" si="1"/>
        <v>276213</v>
      </c>
      <c r="F8" s="11">
        <f t="shared" si="1"/>
        <v>359831</v>
      </c>
      <c r="G8" s="11">
        <f t="shared" si="1"/>
        <v>594874</v>
      </c>
      <c r="H8" s="11">
        <f t="shared" si="1"/>
        <v>294998</v>
      </c>
      <c r="I8" s="11">
        <f t="shared" si="1"/>
        <v>53752</v>
      </c>
      <c r="J8" s="11">
        <f t="shared" si="1"/>
        <v>152827</v>
      </c>
      <c r="K8" s="11">
        <f>SUM(B8:J8)</f>
        <v>2804869</v>
      </c>
    </row>
    <row r="9" spans="1:11" ht="17.25" customHeight="1">
      <c r="A9" s="15" t="s">
        <v>17</v>
      </c>
      <c r="B9" s="13">
        <f>+B10+B11</f>
        <v>39438</v>
      </c>
      <c r="C9" s="13">
        <f aca="true" t="shared" si="2" ref="C9:J9">+C10+C11</f>
        <v>53091</v>
      </c>
      <c r="D9" s="13">
        <f t="shared" si="2"/>
        <v>46690</v>
      </c>
      <c r="E9" s="13">
        <f t="shared" si="2"/>
        <v>36309</v>
      </c>
      <c r="F9" s="13">
        <f t="shared" si="2"/>
        <v>42358</v>
      </c>
      <c r="G9" s="13">
        <f t="shared" si="2"/>
        <v>52988</v>
      </c>
      <c r="H9" s="13">
        <f t="shared" si="2"/>
        <v>47014</v>
      </c>
      <c r="I9" s="13">
        <f t="shared" si="2"/>
        <v>8186</v>
      </c>
      <c r="J9" s="13">
        <f t="shared" si="2"/>
        <v>17052</v>
      </c>
      <c r="K9" s="11">
        <f>SUM(B9:J9)</f>
        <v>343126</v>
      </c>
    </row>
    <row r="10" spans="1:11" ht="17.25" customHeight="1">
      <c r="A10" s="29" t="s">
        <v>18</v>
      </c>
      <c r="B10" s="13">
        <v>39438</v>
      </c>
      <c r="C10" s="13">
        <v>53091</v>
      </c>
      <c r="D10" s="13">
        <v>46690</v>
      </c>
      <c r="E10" s="13">
        <v>36309</v>
      </c>
      <c r="F10" s="13">
        <v>42358</v>
      </c>
      <c r="G10" s="13">
        <v>52988</v>
      </c>
      <c r="H10" s="13">
        <v>47014</v>
      </c>
      <c r="I10" s="13">
        <v>8186</v>
      </c>
      <c r="J10" s="13">
        <v>17052</v>
      </c>
      <c r="K10" s="11">
        <f>SUM(B10:J10)</f>
        <v>343126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228465</v>
      </c>
      <c r="C12" s="17">
        <f t="shared" si="3"/>
        <v>295129</v>
      </c>
      <c r="D12" s="17">
        <f t="shared" si="3"/>
        <v>297319</v>
      </c>
      <c r="E12" s="17">
        <f t="shared" si="3"/>
        <v>211139</v>
      </c>
      <c r="F12" s="17">
        <f t="shared" si="3"/>
        <v>274465</v>
      </c>
      <c r="G12" s="17">
        <f t="shared" si="3"/>
        <v>466922</v>
      </c>
      <c r="H12" s="17">
        <f t="shared" si="3"/>
        <v>219866</v>
      </c>
      <c r="I12" s="17">
        <f t="shared" si="3"/>
        <v>39351</v>
      </c>
      <c r="J12" s="17">
        <f t="shared" si="3"/>
        <v>119008</v>
      </c>
      <c r="K12" s="11">
        <f aca="true" t="shared" si="4" ref="K12:K27">SUM(B12:J12)</f>
        <v>2151664</v>
      </c>
    </row>
    <row r="13" spans="1:13" ht="17.25" customHeight="1">
      <c r="A13" s="14" t="s">
        <v>20</v>
      </c>
      <c r="B13" s="13">
        <v>108748</v>
      </c>
      <c r="C13" s="13">
        <v>150871</v>
      </c>
      <c r="D13" s="13">
        <v>156821</v>
      </c>
      <c r="E13" s="13">
        <v>108288</v>
      </c>
      <c r="F13" s="13">
        <v>137631</v>
      </c>
      <c r="G13" s="13">
        <v>220808</v>
      </c>
      <c r="H13" s="13">
        <v>103820</v>
      </c>
      <c r="I13" s="13">
        <v>22342</v>
      </c>
      <c r="J13" s="13">
        <v>62487</v>
      </c>
      <c r="K13" s="11">
        <f t="shared" si="4"/>
        <v>1071816</v>
      </c>
      <c r="L13" s="52"/>
      <c r="M13" s="53"/>
    </row>
    <row r="14" spans="1:12" ht="17.25" customHeight="1">
      <c r="A14" s="14" t="s">
        <v>21</v>
      </c>
      <c r="B14" s="13">
        <v>113814</v>
      </c>
      <c r="C14" s="13">
        <v>135632</v>
      </c>
      <c r="D14" s="13">
        <v>134025</v>
      </c>
      <c r="E14" s="13">
        <v>97114</v>
      </c>
      <c r="F14" s="13">
        <v>130961</v>
      </c>
      <c r="G14" s="13">
        <v>236583</v>
      </c>
      <c r="H14" s="13">
        <v>107934</v>
      </c>
      <c r="I14" s="13">
        <v>15807</v>
      </c>
      <c r="J14" s="13">
        <v>54399</v>
      </c>
      <c r="K14" s="11">
        <f t="shared" si="4"/>
        <v>1026269</v>
      </c>
      <c r="L14" s="52"/>
    </row>
    <row r="15" spans="1:11" ht="17.25" customHeight="1">
      <c r="A15" s="14" t="s">
        <v>22</v>
      </c>
      <c r="B15" s="13">
        <v>5903</v>
      </c>
      <c r="C15" s="13">
        <v>8626</v>
      </c>
      <c r="D15" s="13">
        <v>6473</v>
      </c>
      <c r="E15" s="13">
        <v>5737</v>
      </c>
      <c r="F15" s="13">
        <v>5873</v>
      </c>
      <c r="G15" s="13">
        <v>9531</v>
      </c>
      <c r="H15" s="13">
        <v>8112</v>
      </c>
      <c r="I15" s="13">
        <v>1202</v>
      </c>
      <c r="J15" s="13">
        <v>2122</v>
      </c>
      <c r="K15" s="11">
        <f t="shared" si="4"/>
        <v>53579</v>
      </c>
    </row>
    <row r="16" spans="1:11" ht="17.25" customHeight="1">
      <c r="A16" s="15" t="s">
        <v>95</v>
      </c>
      <c r="B16" s="13">
        <f>B17+B18+B19</f>
        <v>32347</v>
      </c>
      <c r="C16" s="13">
        <f aca="true" t="shared" si="5" ref="C16:J16">C17+C18+C19</f>
        <v>39187</v>
      </c>
      <c r="D16" s="13">
        <f t="shared" si="5"/>
        <v>40708</v>
      </c>
      <c r="E16" s="13">
        <f t="shared" si="5"/>
        <v>28765</v>
      </c>
      <c r="F16" s="13">
        <f t="shared" si="5"/>
        <v>43008</v>
      </c>
      <c r="G16" s="13">
        <f t="shared" si="5"/>
        <v>74964</v>
      </c>
      <c r="H16" s="13">
        <f t="shared" si="5"/>
        <v>28118</v>
      </c>
      <c r="I16" s="13">
        <f t="shared" si="5"/>
        <v>6215</v>
      </c>
      <c r="J16" s="13">
        <f t="shared" si="5"/>
        <v>16767</v>
      </c>
      <c r="K16" s="11">
        <f t="shared" si="4"/>
        <v>310079</v>
      </c>
    </row>
    <row r="17" spans="1:11" ht="17.25" customHeight="1">
      <c r="A17" s="14" t="s">
        <v>96</v>
      </c>
      <c r="B17" s="13">
        <v>20470</v>
      </c>
      <c r="C17" s="13">
        <v>27087</v>
      </c>
      <c r="D17" s="13">
        <v>26174</v>
      </c>
      <c r="E17" s="13">
        <v>18898</v>
      </c>
      <c r="F17" s="13">
        <v>27807</v>
      </c>
      <c r="G17" s="13">
        <v>46548</v>
      </c>
      <c r="H17" s="13">
        <v>19260</v>
      </c>
      <c r="I17" s="13">
        <v>4329</v>
      </c>
      <c r="J17" s="13">
        <v>10708</v>
      </c>
      <c r="K17" s="11">
        <f t="shared" si="4"/>
        <v>201281</v>
      </c>
    </row>
    <row r="18" spans="1:11" ht="17.25" customHeight="1">
      <c r="A18" s="14" t="s">
        <v>97</v>
      </c>
      <c r="B18" s="13">
        <v>10614</v>
      </c>
      <c r="C18" s="13">
        <v>10426</v>
      </c>
      <c r="D18" s="13">
        <v>13444</v>
      </c>
      <c r="E18" s="13">
        <v>8839</v>
      </c>
      <c r="F18" s="13">
        <v>13875</v>
      </c>
      <c r="G18" s="13">
        <v>26334</v>
      </c>
      <c r="H18" s="13">
        <v>7568</v>
      </c>
      <c r="I18" s="13">
        <v>1695</v>
      </c>
      <c r="J18" s="13">
        <v>5636</v>
      </c>
      <c r="K18" s="11">
        <f t="shared" si="4"/>
        <v>98431</v>
      </c>
    </row>
    <row r="19" spans="1:11" ht="17.25" customHeight="1">
      <c r="A19" s="14" t="s">
        <v>98</v>
      </c>
      <c r="B19" s="13">
        <v>1263</v>
      </c>
      <c r="C19" s="13">
        <v>1674</v>
      </c>
      <c r="D19" s="13">
        <v>1090</v>
      </c>
      <c r="E19" s="13">
        <v>1028</v>
      </c>
      <c r="F19" s="13">
        <v>1326</v>
      </c>
      <c r="G19" s="13">
        <v>2082</v>
      </c>
      <c r="H19" s="13">
        <v>1290</v>
      </c>
      <c r="I19" s="13">
        <v>191</v>
      </c>
      <c r="J19" s="13">
        <v>423</v>
      </c>
      <c r="K19" s="11">
        <f t="shared" si="4"/>
        <v>10367</v>
      </c>
    </row>
    <row r="20" spans="1:11" ht="17.25" customHeight="1">
      <c r="A20" s="16" t="s">
        <v>23</v>
      </c>
      <c r="B20" s="11">
        <f>+B21+B22+B23</f>
        <v>165718</v>
      </c>
      <c r="C20" s="11">
        <f aca="true" t="shared" si="6" ref="C20:J20">+C21+C22+C23</f>
        <v>184838</v>
      </c>
      <c r="D20" s="11">
        <f t="shared" si="6"/>
        <v>209165</v>
      </c>
      <c r="E20" s="11">
        <f t="shared" si="6"/>
        <v>135886</v>
      </c>
      <c r="F20" s="11">
        <f t="shared" si="6"/>
        <v>212216</v>
      </c>
      <c r="G20" s="11">
        <f t="shared" si="6"/>
        <v>390405</v>
      </c>
      <c r="H20" s="11">
        <f t="shared" si="6"/>
        <v>136889</v>
      </c>
      <c r="I20" s="11">
        <f t="shared" si="6"/>
        <v>31936</v>
      </c>
      <c r="J20" s="11">
        <f t="shared" si="6"/>
        <v>81185</v>
      </c>
      <c r="K20" s="11">
        <f t="shared" si="4"/>
        <v>1548238</v>
      </c>
    </row>
    <row r="21" spans="1:12" ht="17.25" customHeight="1">
      <c r="A21" s="12" t="s">
        <v>24</v>
      </c>
      <c r="B21" s="13">
        <v>86210</v>
      </c>
      <c r="C21" s="13">
        <v>106540</v>
      </c>
      <c r="D21" s="13">
        <v>121783</v>
      </c>
      <c r="E21" s="13">
        <v>77428</v>
      </c>
      <c r="F21" s="13">
        <v>118214</v>
      </c>
      <c r="G21" s="13">
        <v>200923</v>
      </c>
      <c r="H21" s="13">
        <v>75803</v>
      </c>
      <c r="I21" s="13">
        <v>19472</v>
      </c>
      <c r="J21" s="13">
        <v>46140</v>
      </c>
      <c r="K21" s="11">
        <f t="shared" si="4"/>
        <v>852513</v>
      </c>
      <c r="L21" s="52"/>
    </row>
    <row r="22" spans="1:12" ht="17.25" customHeight="1">
      <c r="A22" s="12" t="s">
        <v>25</v>
      </c>
      <c r="B22" s="13">
        <v>76363</v>
      </c>
      <c r="C22" s="13">
        <v>74438</v>
      </c>
      <c r="D22" s="13">
        <v>84005</v>
      </c>
      <c r="E22" s="13">
        <v>55989</v>
      </c>
      <c r="F22" s="13">
        <v>90852</v>
      </c>
      <c r="G22" s="13">
        <v>183869</v>
      </c>
      <c r="H22" s="13">
        <v>57755</v>
      </c>
      <c r="I22" s="13">
        <v>11830</v>
      </c>
      <c r="J22" s="13">
        <v>33980</v>
      </c>
      <c r="K22" s="11">
        <f t="shared" si="4"/>
        <v>669081</v>
      </c>
      <c r="L22" s="52"/>
    </row>
    <row r="23" spans="1:11" ht="17.25" customHeight="1">
      <c r="A23" s="12" t="s">
        <v>26</v>
      </c>
      <c r="B23" s="13">
        <v>3145</v>
      </c>
      <c r="C23" s="13">
        <v>3860</v>
      </c>
      <c r="D23" s="13">
        <v>3377</v>
      </c>
      <c r="E23" s="13">
        <v>2469</v>
      </c>
      <c r="F23" s="13">
        <v>3150</v>
      </c>
      <c r="G23" s="13">
        <v>5613</v>
      </c>
      <c r="H23" s="13">
        <v>3331</v>
      </c>
      <c r="I23" s="13">
        <v>634</v>
      </c>
      <c r="J23" s="13">
        <v>1065</v>
      </c>
      <c r="K23" s="11">
        <f t="shared" si="4"/>
        <v>26644</v>
      </c>
    </row>
    <row r="24" spans="1:11" ht="17.25" customHeight="1">
      <c r="A24" s="16" t="s">
        <v>27</v>
      </c>
      <c r="B24" s="13">
        <f>+B25+B26</f>
        <v>110878</v>
      </c>
      <c r="C24" s="13">
        <f aca="true" t="shared" si="7" ref="C24:J24">+C25+C26</f>
        <v>153380</v>
      </c>
      <c r="D24" s="13">
        <f t="shared" si="7"/>
        <v>174474</v>
      </c>
      <c r="E24" s="13">
        <f t="shared" si="7"/>
        <v>101416</v>
      </c>
      <c r="F24" s="13">
        <f t="shared" si="7"/>
        <v>129655</v>
      </c>
      <c r="G24" s="13">
        <f t="shared" si="7"/>
        <v>175049</v>
      </c>
      <c r="H24" s="13">
        <f t="shared" si="7"/>
        <v>81792</v>
      </c>
      <c r="I24" s="13">
        <f t="shared" si="7"/>
        <v>26678</v>
      </c>
      <c r="J24" s="13">
        <f t="shared" si="7"/>
        <v>74783</v>
      </c>
      <c r="K24" s="11">
        <f t="shared" si="4"/>
        <v>1028105</v>
      </c>
    </row>
    <row r="25" spans="1:12" ht="17.25" customHeight="1">
      <c r="A25" s="12" t="s">
        <v>131</v>
      </c>
      <c r="B25" s="13">
        <v>69899</v>
      </c>
      <c r="C25" s="13">
        <v>104173</v>
      </c>
      <c r="D25" s="13">
        <v>119608</v>
      </c>
      <c r="E25" s="13">
        <v>70881</v>
      </c>
      <c r="F25" s="13">
        <v>86114</v>
      </c>
      <c r="G25" s="13">
        <v>109651</v>
      </c>
      <c r="H25" s="13">
        <v>53546</v>
      </c>
      <c r="I25" s="13">
        <v>20369</v>
      </c>
      <c r="J25" s="13">
        <v>50203</v>
      </c>
      <c r="K25" s="11">
        <f t="shared" si="4"/>
        <v>684444</v>
      </c>
      <c r="L25" s="52"/>
    </row>
    <row r="26" spans="1:12" ht="17.25" customHeight="1">
      <c r="A26" s="12" t="s">
        <v>132</v>
      </c>
      <c r="B26" s="13">
        <v>40979</v>
      </c>
      <c r="C26" s="13">
        <v>49207</v>
      </c>
      <c r="D26" s="13">
        <v>54866</v>
      </c>
      <c r="E26" s="13">
        <v>30535</v>
      </c>
      <c r="F26" s="13">
        <v>43541</v>
      </c>
      <c r="G26" s="13">
        <v>65398</v>
      </c>
      <c r="H26" s="13">
        <v>28246</v>
      </c>
      <c r="I26" s="13">
        <v>6309</v>
      </c>
      <c r="J26" s="13">
        <v>24580</v>
      </c>
      <c r="K26" s="11">
        <f t="shared" si="4"/>
        <v>343661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5918</v>
      </c>
      <c r="I27" s="11">
        <v>0</v>
      </c>
      <c r="J27" s="11">
        <v>0</v>
      </c>
      <c r="K27" s="11">
        <f t="shared" si="4"/>
        <v>5918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13723.62</v>
      </c>
      <c r="I35" s="19">
        <v>0</v>
      </c>
      <c r="J35" s="19">
        <v>0</v>
      </c>
      <c r="K35" s="23">
        <f>SUM(B35:J35)</f>
        <v>13723.62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1506620.19</v>
      </c>
      <c r="C47" s="22">
        <f aca="true" t="shared" si="12" ref="C47:H47">+C48+C57</f>
        <v>2159043.84</v>
      </c>
      <c r="D47" s="22">
        <f t="shared" si="12"/>
        <v>2571169.38</v>
      </c>
      <c r="E47" s="22">
        <f t="shared" si="12"/>
        <v>1468712.9200000002</v>
      </c>
      <c r="F47" s="22">
        <f t="shared" si="12"/>
        <v>1942726.24</v>
      </c>
      <c r="G47" s="22">
        <f t="shared" si="12"/>
        <v>2760384.3800000004</v>
      </c>
      <c r="H47" s="22">
        <f t="shared" si="12"/>
        <v>1435361.7900000003</v>
      </c>
      <c r="I47" s="22">
        <f>+I48+I57</f>
        <v>538051.6</v>
      </c>
      <c r="J47" s="22">
        <f>+J48+J57</f>
        <v>891390.2100000001</v>
      </c>
      <c r="K47" s="22">
        <f>SUM(B47:J47)</f>
        <v>15273460.550000003</v>
      </c>
    </row>
    <row r="48" spans="1:11" ht="17.25" customHeight="1">
      <c r="A48" s="16" t="s">
        <v>113</v>
      </c>
      <c r="B48" s="23">
        <f>SUM(B49:B56)</f>
        <v>1488604.8599999999</v>
      </c>
      <c r="C48" s="23">
        <f aca="true" t="shared" si="13" ref="C48:J48">SUM(C49:C56)</f>
        <v>2136152.42</v>
      </c>
      <c r="D48" s="23">
        <f t="shared" si="13"/>
        <v>2546493.86</v>
      </c>
      <c r="E48" s="23">
        <f t="shared" si="13"/>
        <v>1447048.81</v>
      </c>
      <c r="F48" s="23">
        <f t="shared" si="13"/>
        <v>1920085.94</v>
      </c>
      <c r="G48" s="23">
        <f t="shared" si="13"/>
        <v>2731416.0900000003</v>
      </c>
      <c r="H48" s="23">
        <f t="shared" si="13"/>
        <v>1416089.8600000003</v>
      </c>
      <c r="I48" s="23">
        <f t="shared" si="13"/>
        <v>538051.6</v>
      </c>
      <c r="J48" s="23">
        <f t="shared" si="13"/>
        <v>877959.66</v>
      </c>
      <c r="K48" s="23">
        <f aca="true" t="shared" si="14" ref="K48:K57">SUM(B48:J48)</f>
        <v>15101903.1</v>
      </c>
    </row>
    <row r="49" spans="1:11" ht="17.25" customHeight="1">
      <c r="A49" s="34" t="s">
        <v>44</v>
      </c>
      <c r="B49" s="23">
        <f aca="true" t="shared" si="15" ref="B49:H49">ROUND(B30*B7,2)</f>
        <v>1487282.04</v>
      </c>
      <c r="C49" s="23">
        <f t="shared" si="15"/>
        <v>2129201.44</v>
      </c>
      <c r="D49" s="23">
        <f t="shared" si="15"/>
        <v>2543949.88</v>
      </c>
      <c r="E49" s="23">
        <f t="shared" si="15"/>
        <v>1445955.54</v>
      </c>
      <c r="F49" s="23">
        <f t="shared" si="15"/>
        <v>1918102.42</v>
      </c>
      <c r="G49" s="23">
        <f t="shared" si="15"/>
        <v>2728511.29</v>
      </c>
      <c r="H49" s="23">
        <f t="shared" si="15"/>
        <v>1401041.35</v>
      </c>
      <c r="I49" s="23">
        <f>ROUND(I30*I7,2)</f>
        <v>536985.88</v>
      </c>
      <c r="J49" s="23">
        <f>ROUND(J30*J7,2)</f>
        <v>875742.62</v>
      </c>
      <c r="K49" s="23">
        <f t="shared" si="14"/>
        <v>15066772.459999999</v>
      </c>
    </row>
    <row r="50" spans="1:11" ht="17.25" customHeight="1">
      <c r="A50" s="34" t="s">
        <v>45</v>
      </c>
      <c r="B50" s="19">
        <v>0</v>
      </c>
      <c r="C50" s="23">
        <f>ROUND(C31*C7,2)</f>
        <v>4732.82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4732.82</v>
      </c>
    </row>
    <row r="51" spans="1:11" ht="17.25" customHeight="1">
      <c r="A51" s="67" t="s">
        <v>106</v>
      </c>
      <c r="B51" s="68">
        <f aca="true" t="shared" si="16" ref="B51:H51">ROUND(B32*B7,2)</f>
        <v>-2768.86</v>
      </c>
      <c r="C51" s="68">
        <f t="shared" si="16"/>
        <v>-3555.56</v>
      </c>
      <c r="D51" s="68">
        <f t="shared" si="16"/>
        <v>-3841.78</v>
      </c>
      <c r="E51" s="68">
        <f t="shared" si="16"/>
        <v>-2352.13</v>
      </c>
      <c r="F51" s="68">
        <f t="shared" si="16"/>
        <v>-3298</v>
      </c>
      <c r="G51" s="68">
        <f t="shared" si="16"/>
        <v>-4525.28</v>
      </c>
      <c r="H51" s="68">
        <f t="shared" si="16"/>
        <v>-2390.15</v>
      </c>
      <c r="I51" s="19">
        <v>0</v>
      </c>
      <c r="J51" s="19">
        <v>0</v>
      </c>
      <c r="K51" s="68">
        <f>SUM(B51:J51)</f>
        <v>-22731.760000000002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13723.62</v>
      </c>
      <c r="I53" s="31">
        <f>+I35</f>
        <v>0</v>
      </c>
      <c r="J53" s="31">
        <f>+J35</f>
        <v>0</v>
      </c>
      <c r="K53" s="23">
        <f t="shared" si="14"/>
        <v>13723.62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18015.33</v>
      </c>
      <c r="C57" s="36">
        <v>22891.42</v>
      </c>
      <c r="D57" s="36">
        <v>24675.52</v>
      </c>
      <c r="E57" s="36">
        <v>21664.11</v>
      </c>
      <c r="F57" s="36">
        <v>22640.3</v>
      </c>
      <c r="G57" s="36">
        <v>28968.29</v>
      </c>
      <c r="H57" s="36">
        <v>19271.93</v>
      </c>
      <c r="I57" s="19">
        <v>0</v>
      </c>
      <c r="J57" s="36">
        <v>13430.55</v>
      </c>
      <c r="K57" s="36">
        <f t="shared" si="14"/>
        <v>171557.44999999998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-236586.68</v>
      </c>
      <c r="C61" s="35">
        <f t="shared" si="17"/>
        <v>-227092.28</v>
      </c>
      <c r="D61" s="35">
        <f t="shared" si="17"/>
        <v>-223876.6</v>
      </c>
      <c r="E61" s="35">
        <f t="shared" si="17"/>
        <v>-281697.21</v>
      </c>
      <c r="F61" s="35">
        <f t="shared" si="17"/>
        <v>-275689.08</v>
      </c>
      <c r="G61" s="35">
        <f t="shared" si="17"/>
        <v>-283372.16</v>
      </c>
      <c r="H61" s="35">
        <f t="shared" si="17"/>
        <v>-192972.25</v>
      </c>
      <c r="I61" s="35">
        <f t="shared" si="17"/>
        <v>-83261.29</v>
      </c>
      <c r="J61" s="35">
        <f t="shared" si="17"/>
        <v>-75175.22</v>
      </c>
      <c r="K61" s="35">
        <f>SUM(B61:J61)</f>
        <v>-1879722.77</v>
      </c>
    </row>
    <row r="62" spans="1:11" ht="18.75" customHeight="1">
      <c r="A62" s="16" t="s">
        <v>75</v>
      </c>
      <c r="B62" s="35">
        <f aca="true" t="shared" si="18" ref="B62:J62">B63+B64+B65+B66+B67+B68</f>
        <v>-222075.72999999998</v>
      </c>
      <c r="C62" s="35">
        <f t="shared" si="18"/>
        <v>-205928.55</v>
      </c>
      <c r="D62" s="35">
        <f t="shared" si="18"/>
        <v>-202883.19</v>
      </c>
      <c r="E62" s="35">
        <f t="shared" si="18"/>
        <v>-267732.45</v>
      </c>
      <c r="F62" s="35">
        <f t="shared" si="18"/>
        <v>-256117.95</v>
      </c>
      <c r="G62" s="35">
        <f t="shared" si="18"/>
        <v>-254116.97999999998</v>
      </c>
      <c r="H62" s="35">
        <f t="shared" si="18"/>
        <v>-178653.2</v>
      </c>
      <c r="I62" s="35">
        <f t="shared" si="18"/>
        <v>-31106.8</v>
      </c>
      <c r="J62" s="35">
        <f t="shared" si="18"/>
        <v>-64797.6</v>
      </c>
      <c r="K62" s="35">
        <f aca="true" t="shared" si="19" ref="K62:K91">SUM(B62:J62)</f>
        <v>-1683412.45</v>
      </c>
    </row>
    <row r="63" spans="1:11" ht="18.75" customHeight="1">
      <c r="A63" s="12" t="s">
        <v>76</v>
      </c>
      <c r="B63" s="35">
        <f>-ROUND(B9*$D$3,2)</f>
        <v>-149864.4</v>
      </c>
      <c r="C63" s="35">
        <f aca="true" t="shared" si="20" ref="C63:J63">-ROUND(C9*$D$3,2)</f>
        <v>-201745.8</v>
      </c>
      <c r="D63" s="35">
        <f t="shared" si="20"/>
        <v>-177422</v>
      </c>
      <c r="E63" s="35">
        <f t="shared" si="20"/>
        <v>-137974.2</v>
      </c>
      <c r="F63" s="35">
        <f t="shared" si="20"/>
        <v>-160960.4</v>
      </c>
      <c r="G63" s="35">
        <f t="shared" si="20"/>
        <v>-201354.4</v>
      </c>
      <c r="H63" s="35">
        <f t="shared" si="20"/>
        <v>-178653.2</v>
      </c>
      <c r="I63" s="35">
        <f t="shared" si="20"/>
        <v>-31106.8</v>
      </c>
      <c r="J63" s="35">
        <f t="shared" si="20"/>
        <v>-64797.6</v>
      </c>
      <c r="K63" s="35">
        <f t="shared" si="19"/>
        <v>-1303878.8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-1075.4</v>
      </c>
      <c r="C65" s="35">
        <v>-357.2</v>
      </c>
      <c r="D65" s="35">
        <v>-414.2</v>
      </c>
      <c r="E65" s="35">
        <v>-1428.8</v>
      </c>
      <c r="F65" s="35">
        <v>-760</v>
      </c>
      <c r="G65" s="35">
        <v>-269.8</v>
      </c>
      <c r="H65" s="19">
        <v>0</v>
      </c>
      <c r="I65" s="19">
        <v>0</v>
      </c>
      <c r="J65" s="19">
        <v>0</v>
      </c>
      <c r="K65" s="35">
        <f t="shared" si="19"/>
        <v>-4305.400000000001</v>
      </c>
    </row>
    <row r="66" spans="1:11" ht="18.75" customHeight="1">
      <c r="A66" s="12" t="s">
        <v>107</v>
      </c>
      <c r="B66" s="35">
        <v>-524.4</v>
      </c>
      <c r="C66" s="35">
        <v>-125.4</v>
      </c>
      <c r="D66" s="35">
        <v>-133</v>
      </c>
      <c r="E66" s="35">
        <v>-292.6</v>
      </c>
      <c r="F66" s="35">
        <v>0</v>
      </c>
      <c r="G66" s="35">
        <v>-106.4</v>
      </c>
      <c r="H66" s="19">
        <v>0</v>
      </c>
      <c r="I66" s="19">
        <v>0</v>
      </c>
      <c r="J66" s="19">
        <v>0</v>
      </c>
      <c r="K66" s="35">
        <f t="shared" si="19"/>
        <v>-1181.8000000000002</v>
      </c>
    </row>
    <row r="67" spans="1:11" ht="18.75" customHeight="1">
      <c r="A67" s="12" t="s">
        <v>53</v>
      </c>
      <c r="B67" s="35">
        <v>-70611.53</v>
      </c>
      <c r="C67" s="35">
        <v>-3700.15</v>
      </c>
      <c r="D67" s="35">
        <v>-24913.99</v>
      </c>
      <c r="E67" s="35">
        <v>-127856.85</v>
      </c>
      <c r="F67" s="35">
        <v>-94397.55</v>
      </c>
      <c r="G67" s="35">
        <v>-52386.38</v>
      </c>
      <c r="H67" s="19">
        <v>0</v>
      </c>
      <c r="I67" s="19">
        <v>0</v>
      </c>
      <c r="J67" s="19">
        <v>0</v>
      </c>
      <c r="K67" s="35">
        <f t="shared" si="19"/>
        <v>-373866.45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35">
        <v>-180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-180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-14510.95</v>
      </c>
      <c r="C69" s="68">
        <f t="shared" si="21"/>
        <v>-21163.730000000003</v>
      </c>
      <c r="D69" s="68">
        <f t="shared" si="21"/>
        <v>-20993.41</v>
      </c>
      <c r="E69" s="68">
        <f t="shared" si="21"/>
        <v>-13964.76</v>
      </c>
      <c r="F69" s="68">
        <f t="shared" si="21"/>
        <v>-19571.13</v>
      </c>
      <c r="G69" s="68">
        <f t="shared" si="21"/>
        <v>-29255.18</v>
      </c>
      <c r="H69" s="68">
        <f t="shared" si="21"/>
        <v>-14319.05</v>
      </c>
      <c r="I69" s="68">
        <f t="shared" si="21"/>
        <v>-52154.49</v>
      </c>
      <c r="J69" s="68">
        <f t="shared" si="21"/>
        <v>-10377.62</v>
      </c>
      <c r="K69" s="68">
        <f t="shared" si="19"/>
        <v>-196310.31999999998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-98.49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-122.18999999999998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9"/>
        <v>-45000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8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1270033.51</v>
      </c>
      <c r="C104" s="24">
        <f t="shared" si="22"/>
        <v>1931951.5599999998</v>
      </c>
      <c r="D104" s="24">
        <f t="shared" si="22"/>
        <v>2347292.78</v>
      </c>
      <c r="E104" s="24">
        <f t="shared" si="22"/>
        <v>1187015.7100000002</v>
      </c>
      <c r="F104" s="24">
        <f t="shared" si="22"/>
        <v>1667037.1600000001</v>
      </c>
      <c r="G104" s="24">
        <f t="shared" si="22"/>
        <v>2477012.22</v>
      </c>
      <c r="H104" s="24">
        <f t="shared" si="22"/>
        <v>1242389.5400000003</v>
      </c>
      <c r="I104" s="24">
        <f>+I105+I106</f>
        <v>454790.31</v>
      </c>
      <c r="J104" s="24">
        <f>+J105+J106</f>
        <v>816214.9900000001</v>
      </c>
      <c r="K104" s="48">
        <f>SUM(B104:J104)</f>
        <v>13393737.780000001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1252018.18</v>
      </c>
      <c r="C105" s="24">
        <f t="shared" si="23"/>
        <v>1909060.14</v>
      </c>
      <c r="D105" s="24">
        <f t="shared" si="23"/>
        <v>2322617.26</v>
      </c>
      <c r="E105" s="24">
        <f t="shared" si="23"/>
        <v>1165351.6</v>
      </c>
      <c r="F105" s="24">
        <f t="shared" si="23"/>
        <v>1644396.86</v>
      </c>
      <c r="G105" s="24">
        <f t="shared" si="23"/>
        <v>2448043.93</v>
      </c>
      <c r="H105" s="24">
        <f t="shared" si="23"/>
        <v>1223117.6100000003</v>
      </c>
      <c r="I105" s="24">
        <f t="shared" si="23"/>
        <v>454790.31</v>
      </c>
      <c r="J105" s="24">
        <f t="shared" si="23"/>
        <v>802784.4400000001</v>
      </c>
      <c r="K105" s="48">
        <f>SUM(B105:J105)</f>
        <v>13222180.330000002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18015.33</v>
      </c>
      <c r="C106" s="24">
        <f t="shared" si="24"/>
        <v>22891.42</v>
      </c>
      <c r="D106" s="24">
        <f t="shared" si="24"/>
        <v>24675.52</v>
      </c>
      <c r="E106" s="24">
        <f t="shared" si="24"/>
        <v>21664.11</v>
      </c>
      <c r="F106" s="24">
        <f t="shared" si="24"/>
        <v>22640.3</v>
      </c>
      <c r="G106" s="24">
        <f t="shared" si="24"/>
        <v>28968.29</v>
      </c>
      <c r="H106" s="24">
        <f t="shared" si="24"/>
        <v>19271.93</v>
      </c>
      <c r="I106" s="19">
        <f t="shared" si="24"/>
        <v>0</v>
      </c>
      <c r="J106" s="24">
        <f t="shared" si="24"/>
        <v>13430.55</v>
      </c>
      <c r="K106" s="48">
        <f>SUM(B106:J106)</f>
        <v>171557.44999999998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13393737.790000001</v>
      </c>
      <c r="L112" s="54"/>
    </row>
    <row r="113" spans="1:11" ht="18.75" customHeight="1">
      <c r="A113" s="26" t="s">
        <v>71</v>
      </c>
      <c r="B113" s="27">
        <v>165279.1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165279.1</v>
      </c>
    </row>
    <row r="114" spans="1:11" ht="18.75" customHeight="1">
      <c r="A114" s="26" t="s">
        <v>72</v>
      </c>
      <c r="B114" s="27">
        <v>1104754.42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1104754.42</v>
      </c>
    </row>
    <row r="115" spans="1:11" ht="18.75" customHeight="1">
      <c r="A115" s="26" t="s">
        <v>73</v>
      </c>
      <c r="B115" s="40">
        <v>0</v>
      </c>
      <c r="C115" s="27">
        <f>+C104</f>
        <v>1931951.5599999998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1931951.5599999998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2347292.78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2347292.78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1187015.7100000002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1187015.7100000002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326870.12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326870.12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610886.42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610886.42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81881.57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81881.57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647399.04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647399.04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744031.42</v>
      </c>
      <c r="H122" s="40">
        <v>0</v>
      </c>
      <c r="I122" s="40">
        <v>0</v>
      </c>
      <c r="J122" s="40">
        <v>0</v>
      </c>
      <c r="K122" s="41">
        <f t="shared" si="25"/>
        <v>744031.42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57905.76</v>
      </c>
      <c r="H123" s="40">
        <v>0</v>
      </c>
      <c r="I123" s="40">
        <v>0</v>
      </c>
      <c r="J123" s="40">
        <v>0</v>
      </c>
      <c r="K123" s="41">
        <f t="shared" si="25"/>
        <v>57905.76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369215.4</v>
      </c>
      <c r="H124" s="40">
        <v>0</v>
      </c>
      <c r="I124" s="40">
        <v>0</v>
      </c>
      <c r="J124" s="40">
        <v>0</v>
      </c>
      <c r="K124" s="41">
        <f t="shared" si="25"/>
        <v>369215.4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357482.83</v>
      </c>
      <c r="H125" s="40">
        <v>0</v>
      </c>
      <c r="I125" s="40">
        <v>0</v>
      </c>
      <c r="J125" s="40">
        <v>0</v>
      </c>
      <c r="K125" s="41">
        <f t="shared" si="25"/>
        <v>357482.83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948376.81</v>
      </c>
      <c r="H126" s="40">
        <v>0</v>
      </c>
      <c r="I126" s="40">
        <v>0</v>
      </c>
      <c r="J126" s="40">
        <v>0</v>
      </c>
      <c r="K126" s="41">
        <f t="shared" si="25"/>
        <v>948376.81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453379.81</v>
      </c>
      <c r="I127" s="40">
        <v>0</v>
      </c>
      <c r="J127" s="40">
        <v>0</v>
      </c>
      <c r="K127" s="41">
        <f t="shared" si="25"/>
        <v>453379.81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789009.74</v>
      </c>
      <c r="I128" s="40">
        <v>0</v>
      </c>
      <c r="J128" s="40">
        <v>0</v>
      </c>
      <c r="K128" s="41">
        <f t="shared" si="25"/>
        <v>789009.74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454790.31</v>
      </c>
      <c r="J129" s="40">
        <v>0</v>
      </c>
      <c r="K129" s="41">
        <f t="shared" si="25"/>
        <v>454790.31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816214.99</v>
      </c>
      <c r="K130" s="44">
        <f t="shared" si="25"/>
        <v>816214.99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2016-07-13T18:11:04Z</dcterms:modified>
  <cp:category/>
  <cp:version/>
  <cp:contentType/>
  <cp:contentStatus/>
</cp:coreProperties>
</file>