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<sst xmlns="http://schemas.openxmlformats.org/spreadsheetml/2006/main" count="134" uniqueCount="134">
  <si>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</si>
  <si>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</si>
  <si>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</si>
  <si>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</si>
  <si>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</si>
  <si>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</si>
  <si>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</si>
  <si>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</si>
  <si>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</si>
  <si>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</si>
  <si>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</si>
  <si>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</si>
  <si>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</si>
  <si>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</si>
  <si>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</si>
  <si>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</si>
  <si>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</si>
  <si>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</si>
  <si>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</si>
  <si>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</si>
  <si>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</si>
  <si>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</si>
  <si>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</si>
  <si>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</si>
  <si>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</si>
  <si>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</si>
  <si>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</si>
  <si>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</si>
  <si>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</si>
  <si>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</si>
  <si>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</si>
  <si>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</si>
  <si>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</si>
  <si>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</si>
  <si>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</si>
  <si>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</si>
  <si>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</si>
  <si>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</si>
  <si>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</si>
  <si>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</si>
  <si>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</si>
  <si>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</si>
  <si>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</si>
  <si>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</si>
  <si>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</si>
  <si>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</si>
  <si>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</si>
  <si>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</si>
  <si>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</si>
  <si>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</si>
  <si>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</si>
  <si>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</si>
  <si>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</si>
  <si>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</si>
  <si>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</si>
  <si>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</si>
  <si>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</si>
  <si>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</si>
  <si>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</si>
  <si>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</si>
  <si>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</si>
  <si>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</si>
  <si>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</si>
  <si>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</si>
  <si>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</si>
  <si>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</si>
  <si>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</si>
  <si>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</si>
  <si>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</si>
  <si>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</si>
  <si>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</si>
  <si>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</si>
  <si>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</si>
  <si>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</si>
  <si>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</si>
  <si>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</si>
  <si>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</si>
  <si>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</si>
  <si>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</si>
  <si>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</si>
  <si>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</si>
  <si>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</si>
  <si>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</si>
  <si>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</si>
  <si>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</si>
  <si>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</si>
  <si>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</si>
  <si>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</si>
  <si>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</si>
  <si>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</si>
  <si>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</si>
  <si>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</si>
  <si>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</si>
  <si>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</si>
  <si>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</si>
  <si>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</si>
  <si>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</si>
  <si>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</si>
  <si>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</si>
  <si>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</si>
  <si>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</si>
  <si>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</si>
  <si>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</si>
  <si>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</si>
  <si>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</si>
  <si>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</si>
  <si>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</si>
  <si>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</si>
  <si>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</si>
  <si>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</si>
  <si>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</si>
  <si>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</si>
  <si>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</si>
  <si>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</si>
  <si>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</si>
  <si>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</si>
  <si>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</si>
  <si>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</si>
  <si>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</si>
  <si>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</si>
  <si>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</si>
  <si>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</si>
  <si>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</si>
  <si>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</si>
  <si>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</si>
  <si>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</si>
  <si>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</si>
  <si>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</si>
  <si>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</si>
  <si>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</si>
  <si>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</si>
  <si>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</si>
  <si>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</si>
  <si>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05/07/16 - VENCIMENTO 12/07/16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</si>
</sst>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572752</v>
      </c>
      <c r="C7" s="9">
        <f t="shared" si="0"/>
        <v>720743</v>
      </c>
      <c r="D7" s="9">
        <f t="shared" si="0"/>
        <v>760866</v>
      </c>
      <c r="E7" s="9">
        <f t="shared" si="0"/>
        <v>511595</v>
      </c>
      <c r="F7" s="9">
        <f t="shared" si="0"/>
        <v>685611</v>
      </c>
      <c r="G7" s="9">
        <f t="shared" si="0"/>
        <v>1149801</v>
      </c>
      <c r="H7" s="9">
        <f t="shared" si="0"/>
        <v>516969</v>
      </c>
      <c r="I7" s="9">
        <f t="shared" si="0"/>
        <v>117332</v>
      </c>
      <c r="J7" s="9">
        <f t="shared" si="0"/>
        <v>300784</v>
      </c>
      <c r="K7" s="9">
        <f t="shared" si="0"/>
        <v>5336453</v>
      </c>
      <c r="L7" s="52"/>
    </row>
    <row r="8" spans="1:11" ht="17.25" customHeight="1">
      <c r="A8" s="10" t="s">
        <v>99</v>
      </c>
      <c r="B8" s="11">
        <f>B9+B12+B16</f>
        <v>285447</v>
      </c>
      <c r="C8" s="11">
        <f aca="true" t="shared" si="1" ref="C8:J8">C9+C12+C16</f>
        <v>368931</v>
      </c>
      <c r="D8" s="11">
        <f t="shared" si="1"/>
        <v>365028</v>
      </c>
      <c r="E8" s="11">
        <f t="shared" si="1"/>
        <v>264812</v>
      </c>
      <c r="F8" s="11">
        <f t="shared" si="1"/>
        <v>338158</v>
      </c>
      <c r="G8" s="11">
        <f t="shared" si="1"/>
        <v>568327</v>
      </c>
      <c r="H8" s="11">
        <f t="shared" si="1"/>
        <v>282487</v>
      </c>
      <c r="I8" s="11">
        <f t="shared" si="1"/>
        <v>54167</v>
      </c>
      <c r="J8" s="11">
        <f t="shared" si="1"/>
        <v>143303</v>
      </c>
      <c r="K8" s="11">
        <f>SUM(B8:J8)</f>
        <v>2670660</v>
      </c>
    </row>
    <row r="9" spans="1:11" ht="17.25" customHeight="1">
      <c r="A9" s="15" t="s">
        <v>17</v>
      </c>
      <c r="B9" s="13">
        <f>+B10+B11</f>
        <v>35027</v>
      </c>
      <c r="C9" s="13">
        <f aca="true" t="shared" si="2" ref="C9:J9">+C10+C11</f>
        <v>47887</v>
      </c>
      <c r="D9" s="13">
        <f t="shared" si="2"/>
        <v>41217</v>
      </c>
      <c r="E9" s="13">
        <f t="shared" si="2"/>
        <v>32712</v>
      </c>
      <c r="F9" s="13">
        <f t="shared" si="2"/>
        <v>37280</v>
      </c>
      <c r="G9" s="13">
        <f t="shared" si="2"/>
        <v>48164</v>
      </c>
      <c r="H9" s="13">
        <f t="shared" si="2"/>
        <v>43418</v>
      </c>
      <c r="I9" s="13">
        <f t="shared" si="2"/>
        <v>7830</v>
      </c>
      <c r="J9" s="13">
        <f t="shared" si="2"/>
        <v>14349</v>
      </c>
      <c r="K9" s="11">
        <f>SUM(B9:J9)</f>
        <v>307884</v>
      </c>
    </row>
    <row r="10" spans="1:11" ht="17.25" customHeight="1">
      <c r="A10" s="29" t="s">
        <v>18</v>
      </c>
      <c r="B10" s="13">
        <v>35027</v>
      </c>
      <c r="C10" s="13">
        <v>47887</v>
      </c>
      <c r="D10" s="13">
        <v>41217</v>
      </c>
      <c r="E10" s="13">
        <v>32712</v>
      </c>
      <c r="F10" s="13">
        <v>37280</v>
      </c>
      <c r="G10" s="13">
        <v>48164</v>
      </c>
      <c r="H10" s="13">
        <v>43418</v>
      </c>
      <c r="I10" s="13">
        <v>7830</v>
      </c>
      <c r="J10" s="13">
        <v>14349</v>
      </c>
      <c r="K10" s="11">
        <f>SUM(B10:J10)</f>
        <v>307884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218554</v>
      </c>
      <c r="C12" s="17">
        <f t="shared" si="3"/>
        <v>282394</v>
      </c>
      <c r="D12" s="17">
        <f t="shared" si="3"/>
        <v>283744</v>
      </c>
      <c r="E12" s="17">
        <f t="shared" si="3"/>
        <v>203921</v>
      </c>
      <c r="F12" s="17">
        <f t="shared" si="3"/>
        <v>259900</v>
      </c>
      <c r="G12" s="17">
        <f t="shared" si="3"/>
        <v>447598</v>
      </c>
      <c r="H12" s="17">
        <f t="shared" si="3"/>
        <v>211468</v>
      </c>
      <c r="I12" s="17">
        <f t="shared" si="3"/>
        <v>40057</v>
      </c>
      <c r="J12" s="17">
        <f t="shared" si="3"/>
        <v>112745</v>
      </c>
      <c r="K12" s="11">
        <f aca="true" t="shared" si="4" ref="K12:K27">SUM(B12:J12)</f>
        <v>2060381</v>
      </c>
    </row>
    <row r="13" spans="1:13" ht="17.25" customHeight="1">
      <c r="A13" s="14" t="s">
        <v>20</v>
      </c>
      <c r="B13" s="13">
        <v>103347</v>
      </c>
      <c r="C13" s="13">
        <v>143970</v>
      </c>
      <c r="D13" s="13">
        <v>148828</v>
      </c>
      <c r="E13" s="13">
        <v>104275</v>
      </c>
      <c r="F13" s="13">
        <v>130016</v>
      </c>
      <c r="G13" s="13">
        <v>210544</v>
      </c>
      <c r="H13" s="13">
        <v>99341</v>
      </c>
      <c r="I13" s="13">
        <v>22675</v>
      </c>
      <c r="J13" s="13">
        <v>58205</v>
      </c>
      <c r="K13" s="11">
        <f t="shared" si="4"/>
        <v>1021201</v>
      </c>
      <c r="L13" s="52"/>
      <c r="M13" s="53"/>
    </row>
    <row r="14" spans="1:12" ht="17.25" customHeight="1">
      <c r="A14" s="14" t="s">
        <v>21</v>
      </c>
      <c r="B14" s="13">
        <v>109369</v>
      </c>
      <c r="C14" s="13">
        <v>130058</v>
      </c>
      <c r="D14" s="13">
        <v>128691</v>
      </c>
      <c r="E14" s="13">
        <v>94056</v>
      </c>
      <c r="F14" s="13">
        <v>124178</v>
      </c>
      <c r="G14" s="13">
        <v>227749</v>
      </c>
      <c r="H14" s="13">
        <v>104074</v>
      </c>
      <c r="I14" s="13">
        <v>16130</v>
      </c>
      <c r="J14" s="13">
        <v>52596</v>
      </c>
      <c r="K14" s="11">
        <f t="shared" si="4"/>
        <v>986901</v>
      </c>
      <c r="L14" s="52"/>
    </row>
    <row r="15" spans="1:11" ht="17.25" customHeight="1">
      <c r="A15" s="14" t="s">
        <v>22</v>
      </c>
      <c r="B15" s="13">
        <v>5838</v>
      </c>
      <c r="C15" s="13">
        <v>8366</v>
      </c>
      <c r="D15" s="13">
        <v>6225</v>
      </c>
      <c r="E15" s="13">
        <v>5590</v>
      </c>
      <c r="F15" s="13">
        <v>5706</v>
      </c>
      <c r="G15" s="13">
        <v>9305</v>
      </c>
      <c r="H15" s="13">
        <v>8053</v>
      </c>
      <c r="I15" s="13">
        <v>1252</v>
      </c>
      <c r="J15" s="13">
        <v>1944</v>
      </c>
      <c r="K15" s="11">
        <f t="shared" si="4"/>
        <v>52279</v>
      </c>
    </row>
    <row r="16" spans="1:11" ht="17.25" customHeight="1">
      <c r="A16" s="15" t="s">
        <v>95</v>
      </c>
      <c r="B16" s="13">
        <f>B17+B18+B19</f>
        <v>31866</v>
      </c>
      <c r="C16" s="13">
        <f aca="true" t="shared" si="5" ref="C16:J16">C17+C18+C19</f>
        <v>38650</v>
      </c>
      <c r="D16" s="13">
        <f t="shared" si="5"/>
        <v>40067</v>
      </c>
      <c r="E16" s="13">
        <f t="shared" si="5"/>
        <v>28179</v>
      </c>
      <c r="F16" s="13">
        <f t="shared" si="5"/>
        <v>40978</v>
      </c>
      <c r="G16" s="13">
        <f t="shared" si="5"/>
        <v>72565</v>
      </c>
      <c r="H16" s="13">
        <f t="shared" si="5"/>
        <v>27601</v>
      </c>
      <c r="I16" s="13">
        <f t="shared" si="5"/>
        <v>6280</v>
      </c>
      <c r="J16" s="13">
        <f t="shared" si="5"/>
        <v>16209</v>
      </c>
      <c r="K16" s="11">
        <f t="shared" si="4"/>
        <v>302395</v>
      </c>
    </row>
    <row r="17" spans="1:11" ht="17.25" customHeight="1">
      <c r="A17" s="14" t="s">
        <v>96</v>
      </c>
      <c r="B17" s="13">
        <v>20160</v>
      </c>
      <c r="C17" s="13">
        <v>26441</v>
      </c>
      <c r="D17" s="13">
        <v>25713</v>
      </c>
      <c r="E17" s="13">
        <v>18592</v>
      </c>
      <c r="F17" s="13">
        <v>26425</v>
      </c>
      <c r="G17" s="13">
        <v>44981</v>
      </c>
      <c r="H17" s="13">
        <v>18869</v>
      </c>
      <c r="I17" s="13">
        <v>4249</v>
      </c>
      <c r="J17" s="13">
        <v>10287</v>
      </c>
      <c r="K17" s="11">
        <f t="shared" si="4"/>
        <v>195717</v>
      </c>
    </row>
    <row r="18" spans="1:11" ht="17.25" customHeight="1">
      <c r="A18" s="14" t="s">
        <v>97</v>
      </c>
      <c r="B18" s="13">
        <v>10120</v>
      </c>
      <c r="C18" s="13">
        <v>10197</v>
      </c>
      <c r="D18" s="13">
        <v>13036</v>
      </c>
      <c r="E18" s="13">
        <v>8369</v>
      </c>
      <c r="F18" s="13">
        <v>13146</v>
      </c>
      <c r="G18" s="13">
        <v>25197</v>
      </c>
      <c r="H18" s="13">
        <v>7197</v>
      </c>
      <c r="I18" s="13">
        <v>1744</v>
      </c>
      <c r="J18" s="13">
        <v>5424</v>
      </c>
      <c r="K18" s="11">
        <f t="shared" si="4"/>
        <v>94430</v>
      </c>
    </row>
    <row r="19" spans="1:11" ht="17.25" customHeight="1">
      <c r="A19" s="14" t="s">
        <v>98</v>
      </c>
      <c r="B19" s="13">
        <v>1586</v>
      </c>
      <c r="C19" s="13">
        <v>2012</v>
      </c>
      <c r="D19" s="13">
        <v>1318</v>
      </c>
      <c r="E19" s="13">
        <v>1218</v>
      </c>
      <c r="F19" s="13">
        <v>1407</v>
      </c>
      <c r="G19" s="13">
        <v>2387</v>
      </c>
      <c r="H19" s="13">
        <v>1535</v>
      </c>
      <c r="I19" s="13">
        <v>287</v>
      </c>
      <c r="J19" s="13">
        <v>498</v>
      </c>
      <c r="K19" s="11">
        <f t="shared" si="4"/>
        <v>12248</v>
      </c>
    </row>
    <row r="20" spans="1:11" ht="17.25" customHeight="1">
      <c r="A20" s="16" t="s">
        <v>23</v>
      </c>
      <c r="B20" s="11">
        <f>+B21+B22+B23</f>
        <v>159388</v>
      </c>
      <c r="C20" s="11">
        <f aca="true" t="shared" si="6" ref="C20:J20">+C21+C22+C23</f>
        <v>177244</v>
      </c>
      <c r="D20" s="11">
        <f t="shared" si="6"/>
        <v>205364</v>
      </c>
      <c r="E20" s="11">
        <f t="shared" si="6"/>
        <v>131545</v>
      </c>
      <c r="F20" s="11">
        <f t="shared" si="6"/>
        <v>201414</v>
      </c>
      <c r="G20" s="11">
        <f t="shared" si="6"/>
        <v>375812</v>
      </c>
      <c r="H20" s="11">
        <f t="shared" si="6"/>
        <v>132621</v>
      </c>
      <c r="I20" s="11">
        <f t="shared" si="6"/>
        <v>32319</v>
      </c>
      <c r="J20" s="11">
        <f t="shared" si="6"/>
        <v>76733</v>
      </c>
      <c r="K20" s="11">
        <f t="shared" si="4"/>
        <v>1492440</v>
      </c>
    </row>
    <row r="21" spans="1:12" ht="17.25" customHeight="1">
      <c r="A21" s="12" t="s">
        <v>24</v>
      </c>
      <c r="B21" s="13">
        <v>82266</v>
      </c>
      <c r="C21" s="13">
        <v>101466</v>
      </c>
      <c r="D21" s="13">
        <v>118441</v>
      </c>
      <c r="E21" s="13">
        <v>74862</v>
      </c>
      <c r="F21" s="13">
        <v>111975</v>
      </c>
      <c r="G21" s="13">
        <v>193174</v>
      </c>
      <c r="H21" s="13">
        <v>73276</v>
      </c>
      <c r="I21" s="13">
        <v>19890</v>
      </c>
      <c r="J21" s="13">
        <v>43193</v>
      </c>
      <c r="K21" s="11">
        <f t="shared" si="4"/>
        <v>818543</v>
      </c>
      <c r="L21" s="52"/>
    </row>
    <row r="22" spans="1:12" ht="17.25" customHeight="1">
      <c r="A22" s="12" t="s">
        <v>25</v>
      </c>
      <c r="B22" s="13">
        <v>74079</v>
      </c>
      <c r="C22" s="13">
        <v>72052</v>
      </c>
      <c r="D22" s="13">
        <v>83571</v>
      </c>
      <c r="E22" s="13">
        <v>54313</v>
      </c>
      <c r="F22" s="13">
        <v>86470</v>
      </c>
      <c r="G22" s="13">
        <v>177306</v>
      </c>
      <c r="H22" s="13">
        <v>56051</v>
      </c>
      <c r="I22" s="13">
        <v>11800</v>
      </c>
      <c r="J22" s="13">
        <v>32522</v>
      </c>
      <c r="K22" s="11">
        <f t="shared" si="4"/>
        <v>648164</v>
      </c>
      <c r="L22" s="52"/>
    </row>
    <row r="23" spans="1:11" ht="17.25" customHeight="1">
      <c r="A23" s="12" t="s">
        <v>26</v>
      </c>
      <c r="B23" s="13">
        <v>3043</v>
      </c>
      <c r="C23" s="13">
        <v>3726</v>
      </c>
      <c r="D23" s="13">
        <v>3352</v>
      </c>
      <c r="E23" s="13">
        <v>2370</v>
      </c>
      <c r="F23" s="13">
        <v>2969</v>
      </c>
      <c r="G23" s="13">
        <v>5332</v>
      </c>
      <c r="H23" s="13">
        <v>3294</v>
      </c>
      <c r="I23" s="13">
        <v>629</v>
      </c>
      <c r="J23" s="13">
        <v>1018</v>
      </c>
      <c r="K23" s="11">
        <f t="shared" si="4"/>
        <v>25733</v>
      </c>
    </row>
    <row r="24" spans="1:11" ht="17.25" customHeight="1">
      <c r="A24" s="16" t="s">
        <v>27</v>
      </c>
      <c r="B24" s="13">
        <f>+B25+B26</f>
        <v>127917</v>
      </c>
      <c r="C24" s="13">
        <f aca="true" t="shared" si="7" ref="C24:J24">+C25+C26</f>
        <v>174568</v>
      </c>
      <c r="D24" s="13">
        <f t="shared" si="7"/>
        <v>190474</v>
      </c>
      <c r="E24" s="13">
        <f t="shared" si="7"/>
        <v>115238</v>
      </c>
      <c r="F24" s="13">
        <f t="shared" si="7"/>
        <v>146039</v>
      </c>
      <c r="G24" s="13">
        <f t="shared" si="7"/>
        <v>205662</v>
      </c>
      <c r="H24" s="13">
        <f t="shared" si="7"/>
        <v>95541</v>
      </c>
      <c r="I24" s="13">
        <f t="shared" si="7"/>
        <v>30846</v>
      </c>
      <c r="J24" s="13">
        <f t="shared" si="7"/>
        <v>80748</v>
      </c>
      <c r="K24" s="11">
        <f t="shared" si="4"/>
        <v>1167033</v>
      </c>
    </row>
    <row r="25" spans="1:12" ht="17.25" customHeight="1">
      <c r="A25" s="12" t="s">
        <v>131</v>
      </c>
      <c r="B25" s="13">
        <v>69618</v>
      </c>
      <c r="C25" s="13">
        <v>103943</v>
      </c>
      <c r="D25" s="13">
        <v>118755</v>
      </c>
      <c r="E25" s="13">
        <v>71658</v>
      </c>
      <c r="F25" s="13">
        <v>84288</v>
      </c>
      <c r="G25" s="13">
        <v>111220</v>
      </c>
      <c r="H25" s="13">
        <v>53914</v>
      </c>
      <c r="I25" s="13">
        <v>21723</v>
      </c>
      <c r="J25" s="13">
        <v>48967</v>
      </c>
      <c r="K25" s="11">
        <f t="shared" si="4"/>
        <v>684086</v>
      </c>
      <c r="L25" s="52"/>
    </row>
    <row r="26" spans="1:12" ht="17.25" customHeight="1">
      <c r="A26" s="12" t="s">
        <v>132</v>
      </c>
      <c r="B26" s="13">
        <v>58299</v>
      </c>
      <c r="C26" s="13">
        <v>70625</v>
      </c>
      <c r="D26" s="13">
        <v>71719</v>
      </c>
      <c r="E26" s="13">
        <v>43580</v>
      </c>
      <c r="F26" s="13">
        <v>61751</v>
      </c>
      <c r="G26" s="13">
        <v>94442</v>
      </c>
      <c r="H26" s="13">
        <v>41627</v>
      </c>
      <c r="I26" s="13">
        <v>9123</v>
      </c>
      <c r="J26" s="13">
        <v>31781</v>
      </c>
      <c r="K26" s="11">
        <f t="shared" si="4"/>
        <v>482947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6320</v>
      </c>
      <c r="I27" s="11">
        <v>0</v>
      </c>
      <c r="J27" s="11">
        <v>0</v>
      </c>
      <c r="K27" s="11">
        <f t="shared" si="4"/>
        <v>6320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12639.67</v>
      </c>
      <c r="I35" s="19">
        <v>0</v>
      </c>
      <c r="J35" s="19">
        <v>0</v>
      </c>
      <c r="K35" s="23">
        <f>SUM(B35:J35)</f>
        <v>12639.67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1496084.28</v>
      </c>
      <c r="C47" s="22">
        <f aca="true" t="shared" si="12" ref="C47:H47">+C48+C57</f>
        <v>2144710.6500000004</v>
      </c>
      <c r="D47" s="22">
        <f t="shared" si="12"/>
        <v>2546408.19</v>
      </c>
      <c r="E47" s="22">
        <f t="shared" si="12"/>
        <v>1463315.3699999999</v>
      </c>
      <c r="F47" s="22">
        <f t="shared" si="12"/>
        <v>1898817.1199999999</v>
      </c>
      <c r="G47" s="22">
        <f t="shared" si="12"/>
        <v>2735671.1999999997</v>
      </c>
      <c r="H47" s="22">
        <f t="shared" si="12"/>
        <v>1427203.7899999998</v>
      </c>
      <c r="I47" s="22">
        <f>+I48+I57</f>
        <v>561783.61</v>
      </c>
      <c r="J47" s="22">
        <f>+J48+J57</f>
        <v>868671.0100000001</v>
      </c>
      <c r="K47" s="22">
        <f>SUM(B47:J47)</f>
        <v>15142665.219999999</v>
      </c>
    </row>
    <row r="48" spans="1:11" ht="17.25" customHeight="1">
      <c r="A48" s="16" t="s">
        <v>113</v>
      </c>
      <c r="B48" s="23">
        <f>SUM(B49:B56)</f>
        <v>1478068.95</v>
      </c>
      <c r="C48" s="23">
        <f aca="true" t="shared" si="13" ref="C48:J48">SUM(C49:C56)</f>
        <v>2121819.2300000004</v>
      </c>
      <c r="D48" s="23">
        <f t="shared" si="13"/>
        <v>2521732.67</v>
      </c>
      <c r="E48" s="23">
        <f t="shared" si="13"/>
        <v>1441651.2599999998</v>
      </c>
      <c r="F48" s="23">
        <f t="shared" si="13"/>
        <v>1876176.8199999998</v>
      </c>
      <c r="G48" s="23">
        <f t="shared" si="13"/>
        <v>2706702.9099999997</v>
      </c>
      <c r="H48" s="23">
        <f t="shared" si="13"/>
        <v>1407931.8599999999</v>
      </c>
      <c r="I48" s="23">
        <f t="shared" si="13"/>
        <v>561783.61</v>
      </c>
      <c r="J48" s="23">
        <f t="shared" si="13"/>
        <v>855240.4600000001</v>
      </c>
      <c r="K48" s="23">
        <f aca="true" t="shared" si="14" ref="K48:K57">SUM(B48:J48)</f>
        <v>14971107.77</v>
      </c>
    </row>
    <row r="49" spans="1:11" ht="17.25" customHeight="1">
      <c r="A49" s="34" t="s">
        <v>44</v>
      </c>
      <c r="B49" s="23">
        <f aca="true" t="shared" si="15" ref="B49:H49">ROUND(B30*B7,2)</f>
        <v>1476726.48</v>
      </c>
      <c r="C49" s="23">
        <f t="shared" si="15"/>
        <v>2114876.18</v>
      </c>
      <c r="D49" s="23">
        <f t="shared" si="15"/>
        <v>2519151.24</v>
      </c>
      <c r="E49" s="23">
        <f t="shared" si="15"/>
        <v>1440549.2</v>
      </c>
      <c r="F49" s="23">
        <f t="shared" si="15"/>
        <v>1874117.67</v>
      </c>
      <c r="G49" s="23">
        <f t="shared" si="15"/>
        <v>2703757.05</v>
      </c>
      <c r="H49" s="23">
        <f t="shared" si="15"/>
        <v>1393955.21</v>
      </c>
      <c r="I49" s="23">
        <f>ROUND(I30*I7,2)</f>
        <v>560717.89</v>
      </c>
      <c r="J49" s="23">
        <f>ROUND(J30*J7,2)</f>
        <v>853023.42</v>
      </c>
      <c r="K49" s="23">
        <f t="shared" si="14"/>
        <v>14936874.340000002</v>
      </c>
    </row>
    <row r="50" spans="1:11" ht="17.25" customHeight="1">
      <c r="A50" s="34" t="s">
        <v>45</v>
      </c>
      <c r="B50" s="19">
        <v>0</v>
      </c>
      <c r="C50" s="23">
        <f>ROUND(C31*C7,2)</f>
        <v>4700.97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4700.97</v>
      </c>
    </row>
    <row r="51" spans="1:11" ht="17.25" customHeight="1">
      <c r="A51" s="67" t="s">
        <v>106</v>
      </c>
      <c r="B51" s="68">
        <f aca="true" t="shared" si="16" ref="B51:H51">ROUND(B32*B7,2)</f>
        <v>-2749.21</v>
      </c>
      <c r="C51" s="68">
        <f t="shared" si="16"/>
        <v>-3531.64</v>
      </c>
      <c r="D51" s="68">
        <f t="shared" si="16"/>
        <v>-3804.33</v>
      </c>
      <c r="E51" s="68">
        <f t="shared" si="16"/>
        <v>-2343.34</v>
      </c>
      <c r="F51" s="68">
        <f t="shared" si="16"/>
        <v>-3222.37</v>
      </c>
      <c r="G51" s="68">
        <f t="shared" si="16"/>
        <v>-4484.22</v>
      </c>
      <c r="H51" s="68">
        <f t="shared" si="16"/>
        <v>-2378.06</v>
      </c>
      <c r="I51" s="19">
        <v>0</v>
      </c>
      <c r="J51" s="19">
        <v>0</v>
      </c>
      <c r="K51" s="68">
        <f>SUM(B51:J51)</f>
        <v>-22513.170000000002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12639.67</v>
      </c>
      <c r="I53" s="31">
        <f>+I35</f>
        <v>0</v>
      </c>
      <c r="J53" s="31">
        <f>+J35</f>
        <v>0</v>
      </c>
      <c r="K53" s="23">
        <f t="shared" si="14"/>
        <v>12639.67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-439279.39999999997</v>
      </c>
      <c r="C61" s="35">
        <f t="shared" si="17"/>
        <v>-206455.36</v>
      </c>
      <c r="D61" s="35">
        <f t="shared" si="17"/>
        <v>-265342.41</v>
      </c>
      <c r="E61" s="35">
        <f t="shared" si="17"/>
        <v>-466554.77</v>
      </c>
      <c r="F61" s="35">
        <f t="shared" si="17"/>
        <v>-472326.66000000003</v>
      </c>
      <c r="G61" s="35">
        <f t="shared" si="17"/>
        <v>-444050.07</v>
      </c>
      <c r="H61" s="35">
        <f t="shared" si="17"/>
        <v>-179307.44999999998</v>
      </c>
      <c r="I61" s="35">
        <f t="shared" si="17"/>
        <v>-81908.48999999999</v>
      </c>
      <c r="J61" s="35">
        <f t="shared" si="17"/>
        <v>-64903.82</v>
      </c>
      <c r="K61" s="35">
        <f>SUM(B61:J61)</f>
        <v>-2620128.43</v>
      </c>
    </row>
    <row r="62" spans="1:11" ht="18.75" customHeight="1">
      <c r="A62" s="16" t="s">
        <v>75</v>
      </c>
      <c r="B62" s="35">
        <f aca="true" t="shared" si="18" ref="B62:J62">B63+B64+B65+B66+B67+B68</f>
        <v>-424768.44999999995</v>
      </c>
      <c r="C62" s="35">
        <f t="shared" si="18"/>
        <v>-185291.62999999998</v>
      </c>
      <c r="D62" s="35">
        <f t="shared" si="18"/>
        <v>-244349</v>
      </c>
      <c r="E62" s="35">
        <f t="shared" si="18"/>
        <v>-452590.01</v>
      </c>
      <c r="F62" s="35">
        <f t="shared" si="18"/>
        <v>-452755.53</v>
      </c>
      <c r="G62" s="35">
        <f t="shared" si="18"/>
        <v>-414794.89</v>
      </c>
      <c r="H62" s="35">
        <f t="shared" si="18"/>
        <v>-164988.4</v>
      </c>
      <c r="I62" s="35">
        <f t="shared" si="18"/>
        <v>-29754</v>
      </c>
      <c r="J62" s="35">
        <f t="shared" si="18"/>
        <v>-54526.2</v>
      </c>
      <c r="K62" s="35">
        <f aca="true" t="shared" si="19" ref="K62:K91">SUM(B62:J62)</f>
        <v>-2423818.11</v>
      </c>
    </row>
    <row r="63" spans="1:11" ht="18.75" customHeight="1">
      <c r="A63" s="12" t="s">
        <v>76</v>
      </c>
      <c r="B63" s="35">
        <f>-ROUND(B9*$D$3,2)</f>
        <v>-133102.6</v>
      </c>
      <c r="C63" s="35">
        <f aca="true" t="shared" si="20" ref="C63:J63">-ROUND(C9*$D$3,2)</f>
        <v>-181970.6</v>
      </c>
      <c r="D63" s="35">
        <f t="shared" si="20"/>
        <v>-156624.6</v>
      </c>
      <c r="E63" s="35">
        <f t="shared" si="20"/>
        <v>-124305.6</v>
      </c>
      <c r="F63" s="35">
        <f t="shared" si="20"/>
        <v>-141664</v>
      </c>
      <c r="G63" s="35">
        <f t="shared" si="20"/>
        <v>-183023.2</v>
      </c>
      <c r="H63" s="35">
        <f t="shared" si="20"/>
        <v>-164988.4</v>
      </c>
      <c r="I63" s="35">
        <f t="shared" si="20"/>
        <v>-29754</v>
      </c>
      <c r="J63" s="35">
        <f t="shared" si="20"/>
        <v>-54526.2</v>
      </c>
      <c r="K63" s="35">
        <f t="shared" si="19"/>
        <v>-1169959.2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-3442.8</v>
      </c>
      <c r="C65" s="35">
        <v>-239.4</v>
      </c>
      <c r="D65" s="35">
        <v>-874</v>
      </c>
      <c r="E65" s="35">
        <v>-3290.8</v>
      </c>
      <c r="F65" s="35">
        <v>-1824</v>
      </c>
      <c r="G65" s="35">
        <v>-1311</v>
      </c>
      <c r="H65" s="19">
        <v>0</v>
      </c>
      <c r="I65" s="19">
        <v>0</v>
      </c>
      <c r="J65" s="19">
        <v>0</v>
      </c>
      <c r="K65" s="35">
        <f t="shared" si="19"/>
        <v>-10982</v>
      </c>
    </row>
    <row r="66" spans="1:11" ht="18.75" customHeight="1">
      <c r="A66" s="12" t="s">
        <v>107</v>
      </c>
      <c r="B66" s="35">
        <v>-1402.2</v>
      </c>
      <c r="C66" s="35">
        <v>-98.8</v>
      </c>
      <c r="D66" s="35">
        <v>-452.2</v>
      </c>
      <c r="E66" s="35">
        <v>-266</v>
      </c>
      <c r="F66" s="35">
        <v>0</v>
      </c>
      <c r="G66" s="35">
        <v>-186.2</v>
      </c>
      <c r="H66" s="19">
        <v>0</v>
      </c>
      <c r="I66" s="19">
        <v>0</v>
      </c>
      <c r="J66" s="19">
        <v>0</v>
      </c>
      <c r="K66" s="35">
        <f t="shared" si="19"/>
        <v>-2405.3999999999996</v>
      </c>
    </row>
    <row r="67" spans="1:11" ht="18.75" customHeight="1">
      <c r="A67" s="12" t="s">
        <v>53</v>
      </c>
      <c r="B67" s="35">
        <v>-286685.85</v>
      </c>
      <c r="C67" s="35">
        <v>-2982.83</v>
      </c>
      <c r="D67" s="35">
        <v>-86398.2</v>
      </c>
      <c r="E67" s="35">
        <v>-324727.61</v>
      </c>
      <c r="F67" s="35">
        <v>-309267.53</v>
      </c>
      <c r="G67" s="35">
        <v>-230229.49</v>
      </c>
      <c r="H67" s="19">
        <v>0</v>
      </c>
      <c r="I67" s="19">
        <v>0</v>
      </c>
      <c r="J67" s="19">
        <v>0</v>
      </c>
      <c r="K67" s="35">
        <f t="shared" si="19"/>
        <v>-1240291.51</v>
      </c>
    </row>
    <row r="68" spans="1:11" ht="18.75" customHeight="1">
      <c r="A68" s="12" t="s">
        <v>54</v>
      </c>
      <c r="B68" s="35">
        <v>-135</v>
      </c>
      <c r="C68" s="19">
        <v>0</v>
      </c>
      <c r="D68" s="35">
        <v>0</v>
      </c>
      <c r="E68" s="35">
        <v>0</v>
      </c>
      <c r="F68" s="19">
        <v>0</v>
      </c>
      <c r="G68" s="19">
        <v>-45</v>
      </c>
      <c r="H68" s="19">
        <v>0</v>
      </c>
      <c r="I68" s="19">
        <v>0</v>
      </c>
      <c r="J68" s="19">
        <v>0</v>
      </c>
      <c r="K68" s="35">
        <f t="shared" si="19"/>
        <v>-180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-21163.730000000003</v>
      </c>
      <c r="D69" s="68">
        <f t="shared" si="21"/>
        <v>-20993.41</v>
      </c>
      <c r="E69" s="68">
        <f t="shared" si="21"/>
        <v>-13964.76</v>
      </c>
      <c r="F69" s="68">
        <f t="shared" si="21"/>
        <v>-19571.13</v>
      </c>
      <c r="G69" s="68">
        <f t="shared" si="21"/>
        <v>-29255.18</v>
      </c>
      <c r="H69" s="68">
        <f t="shared" si="21"/>
        <v>-14319.05</v>
      </c>
      <c r="I69" s="68">
        <f t="shared" si="21"/>
        <v>-52154.49</v>
      </c>
      <c r="J69" s="68">
        <f t="shared" si="21"/>
        <v>-10377.62</v>
      </c>
      <c r="K69" s="68">
        <f t="shared" si="19"/>
        <v>-196310.31999999998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68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9"/>
        <v>-45000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1056804.8800000001</v>
      </c>
      <c r="C104" s="24">
        <f t="shared" si="22"/>
        <v>1938255.2900000005</v>
      </c>
      <c r="D104" s="24">
        <f t="shared" si="22"/>
        <v>2281065.78</v>
      </c>
      <c r="E104" s="24">
        <f t="shared" si="22"/>
        <v>996760.5999999997</v>
      </c>
      <c r="F104" s="24">
        <f t="shared" si="22"/>
        <v>1426490.46</v>
      </c>
      <c r="G104" s="24">
        <f t="shared" si="22"/>
        <v>2291621.1299999994</v>
      </c>
      <c r="H104" s="24">
        <f t="shared" si="22"/>
        <v>1247896.3399999999</v>
      </c>
      <c r="I104" s="24">
        <f>+I105+I106</f>
        <v>479875.12</v>
      </c>
      <c r="J104" s="24">
        <f>+J105+J106</f>
        <v>803767.1900000002</v>
      </c>
      <c r="K104" s="48">
        <f>SUM(B104:J104)</f>
        <v>12522536.79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1038789.55</v>
      </c>
      <c r="C105" s="24">
        <f t="shared" si="23"/>
        <v>1915363.8700000006</v>
      </c>
      <c r="D105" s="24">
        <f t="shared" si="23"/>
        <v>2256390.26</v>
      </c>
      <c r="E105" s="24">
        <f t="shared" si="23"/>
        <v>975096.4899999998</v>
      </c>
      <c r="F105" s="24">
        <f t="shared" si="23"/>
        <v>1403850.16</v>
      </c>
      <c r="G105" s="24">
        <f t="shared" si="23"/>
        <v>2262652.8399999994</v>
      </c>
      <c r="H105" s="24">
        <f t="shared" si="23"/>
        <v>1228624.41</v>
      </c>
      <c r="I105" s="24">
        <f t="shared" si="23"/>
        <v>479875.12</v>
      </c>
      <c r="J105" s="24">
        <f t="shared" si="23"/>
        <v>790336.6400000001</v>
      </c>
      <c r="K105" s="48">
        <f>SUM(B105:J105)</f>
        <v>12350979.34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12522536.799999999</v>
      </c>
      <c r="L112" s="54"/>
    </row>
    <row r="113" spans="1:11" ht="18.75" customHeight="1">
      <c r="A113" s="26" t="s">
        <v>71</v>
      </c>
      <c r="B113" s="27">
        <v>134504.24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134504.24</v>
      </c>
    </row>
    <row r="114" spans="1:11" ht="18.75" customHeight="1">
      <c r="A114" s="26" t="s">
        <v>72</v>
      </c>
      <c r="B114" s="27">
        <v>922300.64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922300.64</v>
      </c>
    </row>
    <row r="115" spans="1:11" ht="18.75" customHeight="1">
      <c r="A115" s="26" t="s">
        <v>73</v>
      </c>
      <c r="B115" s="40">
        <v>0</v>
      </c>
      <c r="C115" s="27">
        <f>+C104</f>
        <v>1938255.2900000005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1938255.2900000005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2281065.78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2281065.78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996760.5999999997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996760.5999999997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325624.92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325624.92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612247.52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612247.52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57916.78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57916.78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430701.23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430701.23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689156.11</v>
      </c>
      <c r="H122" s="40">
        <v>0</v>
      </c>
      <c r="I122" s="40">
        <v>0</v>
      </c>
      <c r="J122" s="40">
        <v>0</v>
      </c>
      <c r="K122" s="41">
        <f t="shared" si="25"/>
        <v>689156.11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54197.93</v>
      </c>
      <c r="H123" s="40">
        <v>0</v>
      </c>
      <c r="I123" s="40">
        <v>0</v>
      </c>
      <c r="J123" s="40">
        <v>0</v>
      </c>
      <c r="K123" s="41">
        <f t="shared" si="25"/>
        <v>54197.93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339281</v>
      </c>
      <c r="H124" s="40">
        <v>0</v>
      </c>
      <c r="I124" s="40">
        <v>0</v>
      </c>
      <c r="J124" s="40">
        <v>0</v>
      </c>
      <c r="K124" s="41">
        <f t="shared" si="25"/>
        <v>339281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331524.73</v>
      </c>
      <c r="H125" s="40">
        <v>0</v>
      </c>
      <c r="I125" s="40">
        <v>0</v>
      </c>
      <c r="J125" s="40">
        <v>0</v>
      </c>
      <c r="K125" s="41">
        <f t="shared" si="25"/>
        <v>331524.73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877461.37</v>
      </c>
      <c r="H126" s="40">
        <v>0</v>
      </c>
      <c r="I126" s="40">
        <v>0</v>
      </c>
      <c r="J126" s="40">
        <v>0</v>
      </c>
      <c r="K126" s="41">
        <f t="shared" si="25"/>
        <v>877461.37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454528.65</v>
      </c>
      <c r="I127" s="40">
        <v>0</v>
      </c>
      <c r="J127" s="40">
        <v>0</v>
      </c>
      <c r="K127" s="41">
        <f t="shared" si="25"/>
        <v>454528.65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793367.69</v>
      </c>
      <c r="I128" s="40">
        <v>0</v>
      </c>
      <c r="J128" s="40">
        <v>0</v>
      </c>
      <c r="K128" s="41">
        <f t="shared" si="25"/>
        <v>793367.69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479875.12</v>
      </c>
      <c r="J129" s="40">
        <v>0</v>
      </c>
      <c r="K129" s="41">
        <f t="shared" si="25"/>
        <v>479875.12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803767.2</v>
      </c>
      <c r="K130" s="44">
        <f t="shared" si="25"/>
        <v>803767.2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-0.009999999776482582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2016-07-11T18:11:04Z</dcterms:modified>
  <cp:category/>
  <cp:version/>
  <cp:contentType/>
  <cp:contentStatus/>
</cp:coreProperties>
</file>