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<sst xmlns="http://schemas.openxmlformats.org/spreadsheetml/2006/main" count="134" uniqueCount="134">
  <si>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</si>
  <si>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</si>
  <si>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</si>
  <si>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</si>
  <si>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</si>
  <si>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</si>
  <si>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</si>
  <si>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</si>
  <si>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</si>
  <si>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</si>
  <si>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</si>
  <si>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</si>
  <si>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</si>
  <si>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</si>
  <si>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</si>
  <si>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</si>
  <si>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</si>
  <si>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</si>
  <si>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</si>
  <si>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</si>
  <si>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</si>
  <si>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</si>
  <si>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</si>
  <si>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</si>
  <si>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</si>
  <si>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</si>
  <si>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</si>
  <si>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</si>
  <si>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</si>
  <si>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</si>
  <si>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</si>
  <si>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</si>
  <si>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</si>
  <si>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</si>
  <si>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</si>
  <si>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</si>
  <si>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</si>
  <si>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</si>
  <si>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</si>
  <si>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</si>
  <si>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</si>
  <si>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</si>
  <si>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</si>
  <si>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</si>
  <si>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</si>
  <si>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</si>
  <si>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</si>
  <si>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</si>
  <si>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</si>
  <si>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</si>
  <si>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</si>
  <si>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</si>
  <si>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</si>
  <si>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</si>
  <si>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</si>
  <si>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</si>
  <si>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</si>
  <si>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</si>
  <si>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</si>
  <si>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</si>
  <si>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</si>
  <si>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</si>
  <si>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</si>
  <si>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</si>
  <si>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</si>
  <si>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</si>
  <si>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</si>
  <si>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</si>
  <si>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</si>
  <si>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</si>
  <si>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</si>
  <si>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</si>
  <si>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</si>
  <si>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</si>
  <si>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</si>
  <si>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</si>
  <si>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</si>
  <si>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</si>
  <si>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</si>
  <si>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</si>
  <si>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</si>
  <si>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</si>
  <si>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</si>
  <si>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</si>
  <si>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</si>
  <si>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</si>
  <si>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</si>
  <si>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</si>
  <si>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</si>
  <si>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</si>
  <si>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</si>
  <si>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</si>
  <si>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</si>
  <si>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</si>
  <si>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</si>
  <si>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</si>
  <si>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</si>
  <si>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</si>
  <si>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</si>
  <si>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</si>
  <si>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</si>
  <si>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</si>
  <si>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</si>
  <si>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</si>
  <si>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</si>
  <si>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</si>
  <si>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</si>
  <si>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</si>
  <si>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</si>
  <si>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</si>
  <si>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</si>
  <si>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</si>
  <si>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</si>
  <si>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</si>
  <si>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</si>
  <si>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</si>
  <si>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</si>
  <si>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</si>
  <si>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</si>
  <si>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</si>
  <si>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</si>
  <si>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</si>
  <si>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</si>
  <si>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</si>
  <si>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</si>
  <si>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</si>
  <si>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</si>
  <si>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</si>
  <si>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</si>
  <si>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</si>
  <si>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</si>
  <si>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</si>
  <si>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</si>
  <si>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04/07/16 - VENCIMENTO 11/07/16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</si>
</sst>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552573</v>
      </c>
      <c r="C7" s="9">
        <f t="shared" si="0"/>
        <v>700268</v>
      </c>
      <c r="D7" s="9">
        <f t="shared" si="0"/>
        <v>739710</v>
      </c>
      <c r="E7" s="9">
        <f t="shared" si="0"/>
        <v>495101</v>
      </c>
      <c r="F7" s="9">
        <f t="shared" si="0"/>
        <v>665118</v>
      </c>
      <c r="G7" s="9">
        <f t="shared" si="0"/>
        <v>1116266</v>
      </c>
      <c r="H7" s="9">
        <f t="shared" si="0"/>
        <v>500643</v>
      </c>
      <c r="I7" s="9">
        <f t="shared" si="0"/>
        <v>113000</v>
      </c>
      <c r="J7" s="9">
        <f t="shared" si="0"/>
        <v>292304</v>
      </c>
      <c r="K7" s="9">
        <f t="shared" si="0"/>
        <v>5174983</v>
      </c>
      <c r="L7" s="52"/>
    </row>
    <row r="8" spans="1:11" ht="17.25" customHeight="1">
      <c r="A8" s="10" t="s">
        <v>99</v>
      </c>
      <c r="B8" s="11">
        <f>B9+B12+B16</f>
        <v>276615</v>
      </c>
      <c r="C8" s="11">
        <f aca="true" t="shared" si="1" ref="C8:J8">C9+C12+C16</f>
        <v>357736</v>
      </c>
      <c r="D8" s="11">
        <f t="shared" si="1"/>
        <v>355740</v>
      </c>
      <c r="E8" s="11">
        <f t="shared" si="1"/>
        <v>255343</v>
      </c>
      <c r="F8" s="11">
        <f t="shared" si="1"/>
        <v>328202</v>
      </c>
      <c r="G8" s="11">
        <f t="shared" si="1"/>
        <v>551754</v>
      </c>
      <c r="H8" s="11">
        <f t="shared" si="1"/>
        <v>273047</v>
      </c>
      <c r="I8" s="11">
        <f t="shared" si="1"/>
        <v>51729</v>
      </c>
      <c r="J8" s="11">
        <f t="shared" si="1"/>
        <v>139989</v>
      </c>
      <c r="K8" s="11">
        <f>SUM(B8:J8)</f>
        <v>2590155</v>
      </c>
    </row>
    <row r="9" spans="1:11" ht="17.25" customHeight="1">
      <c r="A9" s="15" t="s">
        <v>17</v>
      </c>
      <c r="B9" s="13">
        <f>+B10+B11</f>
        <v>36505</v>
      </c>
      <c r="C9" s="13">
        <f aca="true" t="shared" si="2" ref="C9:J9">+C10+C11</f>
        <v>50404</v>
      </c>
      <c r="D9" s="13">
        <f t="shared" si="2"/>
        <v>44290</v>
      </c>
      <c r="E9" s="13">
        <f t="shared" si="2"/>
        <v>33891</v>
      </c>
      <c r="F9" s="13">
        <f t="shared" si="2"/>
        <v>38844</v>
      </c>
      <c r="G9" s="13">
        <f t="shared" si="2"/>
        <v>50436</v>
      </c>
      <c r="H9" s="13">
        <f t="shared" si="2"/>
        <v>43888</v>
      </c>
      <c r="I9" s="13">
        <f t="shared" si="2"/>
        <v>8075</v>
      </c>
      <c r="J9" s="13">
        <f t="shared" si="2"/>
        <v>16069</v>
      </c>
      <c r="K9" s="11">
        <f>SUM(B9:J9)</f>
        <v>322402</v>
      </c>
    </row>
    <row r="10" spans="1:11" ht="17.25" customHeight="1">
      <c r="A10" s="29" t="s">
        <v>18</v>
      </c>
      <c r="B10" s="13">
        <v>36505</v>
      </c>
      <c r="C10" s="13">
        <v>50404</v>
      </c>
      <c r="D10" s="13">
        <v>44290</v>
      </c>
      <c r="E10" s="13">
        <v>33891</v>
      </c>
      <c r="F10" s="13">
        <v>38844</v>
      </c>
      <c r="G10" s="13">
        <v>50436</v>
      </c>
      <c r="H10" s="13">
        <v>43888</v>
      </c>
      <c r="I10" s="13">
        <v>8075</v>
      </c>
      <c r="J10" s="13">
        <v>16069</v>
      </c>
      <c r="K10" s="11">
        <f>SUM(B10:J10)</f>
        <v>322402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209824</v>
      </c>
      <c r="C12" s="17">
        <f t="shared" si="3"/>
        <v>270905</v>
      </c>
      <c r="D12" s="17">
        <f t="shared" si="3"/>
        <v>273180</v>
      </c>
      <c r="E12" s="17">
        <f t="shared" si="3"/>
        <v>194617</v>
      </c>
      <c r="F12" s="17">
        <f t="shared" si="3"/>
        <v>250147</v>
      </c>
      <c r="G12" s="17">
        <f t="shared" si="3"/>
        <v>432373</v>
      </c>
      <c r="H12" s="17">
        <f t="shared" si="3"/>
        <v>203031</v>
      </c>
      <c r="I12" s="17">
        <f t="shared" si="3"/>
        <v>37569</v>
      </c>
      <c r="J12" s="17">
        <f t="shared" si="3"/>
        <v>108369</v>
      </c>
      <c r="K12" s="11">
        <f aca="true" t="shared" si="4" ref="K12:K27">SUM(B12:J12)</f>
        <v>1980015</v>
      </c>
    </row>
    <row r="13" spans="1:13" ht="17.25" customHeight="1">
      <c r="A13" s="14" t="s">
        <v>20</v>
      </c>
      <c r="B13" s="13">
        <v>98524</v>
      </c>
      <c r="C13" s="13">
        <v>137492</v>
      </c>
      <c r="D13" s="13">
        <v>142262</v>
      </c>
      <c r="E13" s="13">
        <v>99182</v>
      </c>
      <c r="F13" s="13">
        <v>124507</v>
      </c>
      <c r="G13" s="13">
        <v>203477</v>
      </c>
      <c r="H13" s="13">
        <v>94862</v>
      </c>
      <c r="I13" s="13">
        <v>21171</v>
      </c>
      <c r="J13" s="13">
        <v>55521</v>
      </c>
      <c r="K13" s="11">
        <f t="shared" si="4"/>
        <v>976998</v>
      </c>
      <c r="L13" s="52"/>
      <c r="M13" s="53"/>
    </row>
    <row r="14" spans="1:12" ht="17.25" customHeight="1">
      <c r="A14" s="14" t="s">
        <v>21</v>
      </c>
      <c r="B14" s="13">
        <v>105842</v>
      </c>
      <c r="C14" s="13">
        <v>125430</v>
      </c>
      <c r="D14" s="13">
        <v>125048</v>
      </c>
      <c r="E14" s="13">
        <v>90320</v>
      </c>
      <c r="F14" s="13">
        <v>120222</v>
      </c>
      <c r="G14" s="13">
        <v>220003</v>
      </c>
      <c r="H14" s="13">
        <v>100384</v>
      </c>
      <c r="I14" s="13">
        <v>15246</v>
      </c>
      <c r="J14" s="13">
        <v>50998</v>
      </c>
      <c r="K14" s="11">
        <f t="shared" si="4"/>
        <v>953493</v>
      </c>
      <c r="L14" s="52"/>
    </row>
    <row r="15" spans="1:11" ht="17.25" customHeight="1">
      <c r="A15" s="14" t="s">
        <v>22</v>
      </c>
      <c r="B15" s="13">
        <v>5458</v>
      </c>
      <c r="C15" s="13">
        <v>7983</v>
      </c>
      <c r="D15" s="13">
        <v>5870</v>
      </c>
      <c r="E15" s="13">
        <v>5115</v>
      </c>
      <c r="F15" s="13">
        <v>5418</v>
      </c>
      <c r="G15" s="13">
        <v>8893</v>
      </c>
      <c r="H15" s="13">
        <v>7785</v>
      </c>
      <c r="I15" s="13">
        <v>1152</v>
      </c>
      <c r="J15" s="13">
        <v>1850</v>
      </c>
      <c r="K15" s="11">
        <f t="shared" si="4"/>
        <v>49524</v>
      </c>
    </row>
    <row r="16" spans="1:11" ht="17.25" customHeight="1">
      <c r="A16" s="15" t="s">
        <v>95</v>
      </c>
      <c r="B16" s="13">
        <f>B17+B18+B19</f>
        <v>30286</v>
      </c>
      <c r="C16" s="13">
        <f aca="true" t="shared" si="5" ref="C16:J16">C17+C18+C19</f>
        <v>36427</v>
      </c>
      <c r="D16" s="13">
        <f t="shared" si="5"/>
        <v>38270</v>
      </c>
      <c r="E16" s="13">
        <f t="shared" si="5"/>
        <v>26835</v>
      </c>
      <c r="F16" s="13">
        <f t="shared" si="5"/>
        <v>39211</v>
      </c>
      <c r="G16" s="13">
        <f t="shared" si="5"/>
        <v>68945</v>
      </c>
      <c r="H16" s="13">
        <f t="shared" si="5"/>
        <v>26128</v>
      </c>
      <c r="I16" s="13">
        <f t="shared" si="5"/>
        <v>6085</v>
      </c>
      <c r="J16" s="13">
        <f t="shared" si="5"/>
        <v>15551</v>
      </c>
      <c r="K16" s="11">
        <f t="shared" si="4"/>
        <v>287738</v>
      </c>
    </row>
    <row r="17" spans="1:11" ht="17.25" customHeight="1">
      <c r="A17" s="14" t="s">
        <v>96</v>
      </c>
      <c r="B17" s="13">
        <v>19120</v>
      </c>
      <c r="C17" s="13">
        <v>24902</v>
      </c>
      <c r="D17" s="13">
        <v>24290</v>
      </c>
      <c r="E17" s="13">
        <v>17697</v>
      </c>
      <c r="F17" s="13">
        <v>25310</v>
      </c>
      <c r="G17" s="13">
        <v>42882</v>
      </c>
      <c r="H17" s="13">
        <v>18023</v>
      </c>
      <c r="I17" s="13">
        <v>4206</v>
      </c>
      <c r="J17" s="13">
        <v>9790</v>
      </c>
      <c r="K17" s="11">
        <f t="shared" si="4"/>
        <v>186220</v>
      </c>
    </row>
    <row r="18" spans="1:11" ht="17.25" customHeight="1">
      <c r="A18" s="14" t="s">
        <v>97</v>
      </c>
      <c r="B18" s="13">
        <v>9580</v>
      </c>
      <c r="C18" s="13">
        <v>9566</v>
      </c>
      <c r="D18" s="13">
        <v>12664</v>
      </c>
      <c r="E18" s="13">
        <v>7960</v>
      </c>
      <c r="F18" s="13">
        <v>12506</v>
      </c>
      <c r="G18" s="13">
        <v>23679</v>
      </c>
      <c r="H18" s="13">
        <v>6529</v>
      </c>
      <c r="I18" s="13">
        <v>1606</v>
      </c>
      <c r="J18" s="13">
        <v>5255</v>
      </c>
      <c r="K18" s="11">
        <f t="shared" si="4"/>
        <v>89345</v>
      </c>
    </row>
    <row r="19" spans="1:11" ht="17.25" customHeight="1">
      <c r="A19" s="14" t="s">
        <v>98</v>
      </c>
      <c r="B19" s="13">
        <v>1586</v>
      </c>
      <c r="C19" s="13">
        <v>1959</v>
      </c>
      <c r="D19" s="13">
        <v>1316</v>
      </c>
      <c r="E19" s="13">
        <v>1178</v>
      </c>
      <c r="F19" s="13">
        <v>1395</v>
      </c>
      <c r="G19" s="13">
        <v>2384</v>
      </c>
      <c r="H19" s="13">
        <v>1576</v>
      </c>
      <c r="I19" s="13">
        <v>273</v>
      </c>
      <c r="J19" s="13">
        <v>506</v>
      </c>
      <c r="K19" s="11">
        <f t="shared" si="4"/>
        <v>12173</v>
      </c>
    </row>
    <row r="20" spans="1:11" ht="17.25" customHeight="1">
      <c r="A20" s="16" t="s">
        <v>23</v>
      </c>
      <c r="B20" s="11">
        <f>+B21+B22+B23</f>
        <v>152577</v>
      </c>
      <c r="C20" s="11">
        <f aca="true" t="shared" si="6" ref="C20:J20">+C21+C22+C23</f>
        <v>170577</v>
      </c>
      <c r="D20" s="11">
        <f t="shared" si="6"/>
        <v>196977</v>
      </c>
      <c r="E20" s="11">
        <f t="shared" si="6"/>
        <v>126244</v>
      </c>
      <c r="F20" s="11">
        <f t="shared" si="6"/>
        <v>194242</v>
      </c>
      <c r="G20" s="11">
        <f t="shared" si="6"/>
        <v>362915</v>
      </c>
      <c r="H20" s="11">
        <f t="shared" si="6"/>
        <v>127924</v>
      </c>
      <c r="I20" s="11">
        <f t="shared" si="6"/>
        <v>30760</v>
      </c>
      <c r="J20" s="11">
        <f t="shared" si="6"/>
        <v>73418</v>
      </c>
      <c r="K20" s="11">
        <f t="shared" si="4"/>
        <v>1435634</v>
      </c>
    </row>
    <row r="21" spans="1:12" ht="17.25" customHeight="1">
      <c r="A21" s="12" t="s">
        <v>24</v>
      </c>
      <c r="B21" s="13">
        <v>78201</v>
      </c>
      <c r="C21" s="13">
        <v>97776</v>
      </c>
      <c r="D21" s="13">
        <v>113660</v>
      </c>
      <c r="E21" s="13">
        <v>71793</v>
      </c>
      <c r="F21" s="13">
        <v>107342</v>
      </c>
      <c r="G21" s="13">
        <v>186074</v>
      </c>
      <c r="H21" s="13">
        <v>70725</v>
      </c>
      <c r="I21" s="13">
        <v>18922</v>
      </c>
      <c r="J21" s="13">
        <v>41071</v>
      </c>
      <c r="K21" s="11">
        <f t="shared" si="4"/>
        <v>785564</v>
      </c>
      <c r="L21" s="52"/>
    </row>
    <row r="22" spans="1:12" ht="17.25" customHeight="1">
      <c r="A22" s="12" t="s">
        <v>25</v>
      </c>
      <c r="B22" s="13">
        <v>71317</v>
      </c>
      <c r="C22" s="13">
        <v>69219</v>
      </c>
      <c r="D22" s="13">
        <v>80172</v>
      </c>
      <c r="E22" s="13">
        <v>52275</v>
      </c>
      <c r="F22" s="13">
        <v>83988</v>
      </c>
      <c r="G22" s="13">
        <v>171729</v>
      </c>
      <c r="H22" s="13">
        <v>54043</v>
      </c>
      <c r="I22" s="13">
        <v>11260</v>
      </c>
      <c r="J22" s="13">
        <v>31353</v>
      </c>
      <c r="K22" s="11">
        <f t="shared" si="4"/>
        <v>625356</v>
      </c>
      <c r="L22" s="52"/>
    </row>
    <row r="23" spans="1:11" ht="17.25" customHeight="1">
      <c r="A23" s="12" t="s">
        <v>26</v>
      </c>
      <c r="B23" s="13">
        <v>3059</v>
      </c>
      <c r="C23" s="13">
        <v>3582</v>
      </c>
      <c r="D23" s="13">
        <v>3145</v>
      </c>
      <c r="E23" s="13">
        <v>2176</v>
      </c>
      <c r="F23" s="13">
        <v>2912</v>
      </c>
      <c r="G23" s="13">
        <v>5112</v>
      </c>
      <c r="H23" s="13">
        <v>3156</v>
      </c>
      <c r="I23" s="13">
        <v>578</v>
      </c>
      <c r="J23" s="13">
        <v>994</v>
      </c>
      <c r="K23" s="11">
        <f t="shared" si="4"/>
        <v>24714</v>
      </c>
    </row>
    <row r="24" spans="1:11" ht="17.25" customHeight="1">
      <c r="A24" s="16" t="s">
        <v>27</v>
      </c>
      <c r="B24" s="13">
        <f>+B25+B26</f>
        <v>123381</v>
      </c>
      <c r="C24" s="13">
        <f aca="true" t="shared" si="7" ref="C24:J24">+C25+C26</f>
        <v>171955</v>
      </c>
      <c r="D24" s="13">
        <f t="shared" si="7"/>
        <v>186993</v>
      </c>
      <c r="E24" s="13">
        <f t="shared" si="7"/>
        <v>113514</v>
      </c>
      <c r="F24" s="13">
        <f t="shared" si="7"/>
        <v>142674</v>
      </c>
      <c r="G24" s="13">
        <f t="shared" si="7"/>
        <v>201597</v>
      </c>
      <c r="H24" s="13">
        <f t="shared" si="7"/>
        <v>93483</v>
      </c>
      <c r="I24" s="13">
        <f t="shared" si="7"/>
        <v>30511</v>
      </c>
      <c r="J24" s="13">
        <f t="shared" si="7"/>
        <v>78897</v>
      </c>
      <c r="K24" s="11">
        <f t="shared" si="4"/>
        <v>1143005</v>
      </c>
    </row>
    <row r="25" spans="1:12" ht="17.25" customHeight="1">
      <c r="A25" s="12" t="s">
        <v>131</v>
      </c>
      <c r="B25" s="13">
        <v>66083</v>
      </c>
      <c r="C25" s="13">
        <v>100552</v>
      </c>
      <c r="D25" s="13">
        <v>116218</v>
      </c>
      <c r="E25" s="13">
        <v>69770</v>
      </c>
      <c r="F25" s="13">
        <v>82115</v>
      </c>
      <c r="G25" s="13">
        <v>107909</v>
      </c>
      <c r="H25" s="13">
        <v>52609</v>
      </c>
      <c r="I25" s="13">
        <v>21357</v>
      </c>
      <c r="J25" s="13">
        <v>47467</v>
      </c>
      <c r="K25" s="11">
        <f t="shared" si="4"/>
        <v>664080</v>
      </c>
      <c r="L25" s="52"/>
    </row>
    <row r="26" spans="1:12" ht="17.25" customHeight="1">
      <c r="A26" s="12" t="s">
        <v>132</v>
      </c>
      <c r="B26" s="13">
        <v>57298</v>
      </c>
      <c r="C26" s="13">
        <v>71403</v>
      </c>
      <c r="D26" s="13">
        <v>70775</v>
      </c>
      <c r="E26" s="13">
        <v>43744</v>
      </c>
      <c r="F26" s="13">
        <v>60559</v>
      </c>
      <c r="G26" s="13">
        <v>93688</v>
      </c>
      <c r="H26" s="13">
        <v>40874</v>
      </c>
      <c r="I26" s="13">
        <v>9154</v>
      </c>
      <c r="J26" s="13">
        <v>31430</v>
      </c>
      <c r="K26" s="11">
        <f t="shared" si="4"/>
        <v>478925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6189</v>
      </c>
      <c r="I27" s="11">
        <v>0</v>
      </c>
      <c r="J27" s="11">
        <v>0</v>
      </c>
      <c r="K27" s="11">
        <f t="shared" si="4"/>
        <v>6189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12992.9</v>
      </c>
      <c r="I35" s="19">
        <v>0</v>
      </c>
      <c r="J35" s="19">
        <v>0</v>
      </c>
      <c r="K35" s="23">
        <f>SUM(B35:J35)</f>
        <v>12992.9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1444153.63</v>
      </c>
      <c r="C47" s="22">
        <f aca="true" t="shared" si="12" ref="C47:H47">+C48+C57</f>
        <v>2084597.6499999997</v>
      </c>
      <c r="D47" s="22">
        <f t="shared" si="12"/>
        <v>2476468.57</v>
      </c>
      <c r="E47" s="22">
        <f t="shared" si="12"/>
        <v>1416947.1199999999</v>
      </c>
      <c r="F47" s="22">
        <f t="shared" si="12"/>
        <v>1842895.82</v>
      </c>
      <c r="G47" s="22">
        <f t="shared" si="12"/>
        <v>2656944.43</v>
      </c>
      <c r="H47" s="22">
        <f t="shared" si="12"/>
        <v>1383610.7</v>
      </c>
      <c r="I47" s="22">
        <f>+I48+I57</f>
        <v>541081.4199999999</v>
      </c>
      <c r="J47" s="22">
        <f>+J48+J57</f>
        <v>844621.7300000001</v>
      </c>
      <c r="K47" s="22">
        <f>SUM(B47:J47)</f>
        <v>14691321.069999998</v>
      </c>
    </row>
    <row r="48" spans="1:11" ht="17.25" customHeight="1">
      <c r="A48" s="16" t="s">
        <v>113</v>
      </c>
      <c r="B48" s="23">
        <f>SUM(B49:B56)</f>
        <v>1426138.2999999998</v>
      </c>
      <c r="C48" s="23">
        <f aca="true" t="shared" si="13" ref="C48:J48">SUM(C49:C56)</f>
        <v>2061706.2299999997</v>
      </c>
      <c r="D48" s="23">
        <f t="shared" si="13"/>
        <v>2451793.05</v>
      </c>
      <c r="E48" s="23">
        <f t="shared" si="13"/>
        <v>1395283.0099999998</v>
      </c>
      <c r="F48" s="23">
        <f t="shared" si="13"/>
        <v>1820255.52</v>
      </c>
      <c r="G48" s="23">
        <f t="shared" si="13"/>
        <v>2627976.14</v>
      </c>
      <c r="H48" s="23">
        <f t="shared" si="13"/>
        <v>1364338.77</v>
      </c>
      <c r="I48" s="23">
        <f t="shared" si="13"/>
        <v>541081.4199999999</v>
      </c>
      <c r="J48" s="23">
        <f t="shared" si="13"/>
        <v>831191.18</v>
      </c>
      <c r="K48" s="23">
        <f aca="true" t="shared" si="14" ref="K48:K57">SUM(B48:J48)</f>
        <v>14519763.62</v>
      </c>
    </row>
    <row r="49" spans="1:11" ht="17.25" customHeight="1">
      <c r="A49" s="34" t="s">
        <v>44</v>
      </c>
      <c r="B49" s="23">
        <f aca="true" t="shared" si="15" ref="B49:H49">ROUND(B30*B7,2)</f>
        <v>1424698.97</v>
      </c>
      <c r="C49" s="23">
        <f t="shared" si="15"/>
        <v>2054796.39</v>
      </c>
      <c r="D49" s="23">
        <f t="shared" si="15"/>
        <v>2449105.84</v>
      </c>
      <c r="E49" s="23">
        <f t="shared" si="15"/>
        <v>1394105.4</v>
      </c>
      <c r="F49" s="23">
        <f t="shared" si="15"/>
        <v>1818100.05</v>
      </c>
      <c r="G49" s="23">
        <f t="shared" si="15"/>
        <v>2624899.5</v>
      </c>
      <c r="H49" s="23">
        <f t="shared" si="15"/>
        <v>1349933.79</v>
      </c>
      <c r="I49" s="23">
        <f>ROUND(I30*I7,2)</f>
        <v>540015.7</v>
      </c>
      <c r="J49" s="23">
        <f>ROUND(J30*J7,2)</f>
        <v>828974.14</v>
      </c>
      <c r="K49" s="23">
        <f t="shared" si="14"/>
        <v>14484629.780000001</v>
      </c>
    </row>
    <row r="50" spans="1:11" ht="17.25" customHeight="1">
      <c r="A50" s="34" t="s">
        <v>45</v>
      </c>
      <c r="B50" s="19">
        <v>0</v>
      </c>
      <c r="C50" s="23">
        <f>ROUND(C31*C7,2)</f>
        <v>4567.43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4567.43</v>
      </c>
    </row>
    <row r="51" spans="1:11" ht="17.25" customHeight="1">
      <c r="A51" s="67" t="s">
        <v>106</v>
      </c>
      <c r="B51" s="68">
        <f aca="true" t="shared" si="16" ref="B51:H51">ROUND(B32*B7,2)</f>
        <v>-2652.35</v>
      </c>
      <c r="C51" s="68">
        <f t="shared" si="16"/>
        <v>-3431.31</v>
      </c>
      <c r="D51" s="68">
        <f t="shared" si="16"/>
        <v>-3698.55</v>
      </c>
      <c r="E51" s="68">
        <f t="shared" si="16"/>
        <v>-2267.79</v>
      </c>
      <c r="F51" s="68">
        <f t="shared" si="16"/>
        <v>-3126.05</v>
      </c>
      <c r="G51" s="68">
        <f t="shared" si="16"/>
        <v>-4353.44</v>
      </c>
      <c r="H51" s="68">
        <f t="shared" si="16"/>
        <v>-2302.96</v>
      </c>
      <c r="I51" s="19">
        <v>0</v>
      </c>
      <c r="J51" s="19">
        <v>0</v>
      </c>
      <c r="K51" s="68">
        <f>SUM(B51:J51)</f>
        <v>-21832.449999999997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12992.9</v>
      </c>
      <c r="I53" s="31">
        <f>+I35</f>
        <v>0</v>
      </c>
      <c r="J53" s="31">
        <f>+J35</f>
        <v>0</v>
      </c>
      <c r="K53" s="23">
        <f t="shared" si="14"/>
        <v>12992.9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-253577.84000000003</v>
      </c>
      <c r="C61" s="35">
        <f t="shared" si="17"/>
        <v>-216267.12</v>
      </c>
      <c r="D61" s="35">
        <f t="shared" si="17"/>
        <v>-223864.59000000003</v>
      </c>
      <c r="E61" s="35">
        <f t="shared" si="17"/>
        <v>-296483.80000000005</v>
      </c>
      <c r="F61" s="35">
        <f t="shared" si="17"/>
        <v>-280301.53</v>
      </c>
      <c r="G61" s="35">
        <f t="shared" si="17"/>
        <v>-317629.36999999994</v>
      </c>
      <c r="H61" s="35">
        <f t="shared" si="17"/>
        <v>-181093.44999999998</v>
      </c>
      <c r="I61" s="35">
        <f t="shared" si="17"/>
        <v>-82839.48999999999</v>
      </c>
      <c r="J61" s="35">
        <f t="shared" si="17"/>
        <v>-71439.81999999999</v>
      </c>
      <c r="K61" s="35">
        <f>SUM(B61:J61)</f>
        <v>-1923497.01</v>
      </c>
    </row>
    <row r="62" spans="1:11" ht="18.75" customHeight="1">
      <c r="A62" s="16" t="s">
        <v>75</v>
      </c>
      <c r="B62" s="35">
        <f aca="true" t="shared" si="18" ref="B62:J62">B63+B64+B65+B66+B67+B68</f>
        <v>-239066.89</v>
      </c>
      <c r="C62" s="35">
        <f t="shared" si="18"/>
        <v>-195103.38999999998</v>
      </c>
      <c r="D62" s="35">
        <f t="shared" si="18"/>
        <v>-202871.18000000002</v>
      </c>
      <c r="E62" s="35">
        <f t="shared" si="18"/>
        <v>-282519.04000000004</v>
      </c>
      <c r="F62" s="35">
        <f t="shared" si="18"/>
        <v>-260730.40000000002</v>
      </c>
      <c r="G62" s="35">
        <f t="shared" si="18"/>
        <v>-288374.18999999994</v>
      </c>
      <c r="H62" s="35">
        <f t="shared" si="18"/>
        <v>-166774.4</v>
      </c>
      <c r="I62" s="35">
        <f t="shared" si="18"/>
        <v>-30685</v>
      </c>
      <c r="J62" s="35">
        <f t="shared" si="18"/>
        <v>-61062.2</v>
      </c>
      <c r="K62" s="35">
        <f aca="true" t="shared" si="19" ref="K62:K91">SUM(B62:J62)</f>
        <v>-1727186.69</v>
      </c>
    </row>
    <row r="63" spans="1:11" ht="18.75" customHeight="1">
      <c r="A63" s="12" t="s">
        <v>76</v>
      </c>
      <c r="B63" s="35">
        <f>-ROUND(B9*$D$3,2)</f>
        <v>-138719</v>
      </c>
      <c r="C63" s="35">
        <f aca="true" t="shared" si="20" ref="C63:J63">-ROUND(C9*$D$3,2)</f>
        <v>-191535.2</v>
      </c>
      <c r="D63" s="35">
        <f t="shared" si="20"/>
        <v>-168302</v>
      </c>
      <c r="E63" s="35">
        <f t="shared" si="20"/>
        <v>-128785.8</v>
      </c>
      <c r="F63" s="35">
        <f t="shared" si="20"/>
        <v>-147607.2</v>
      </c>
      <c r="G63" s="35">
        <f t="shared" si="20"/>
        <v>-191656.8</v>
      </c>
      <c r="H63" s="35">
        <f t="shared" si="20"/>
        <v>-166774.4</v>
      </c>
      <c r="I63" s="35">
        <f t="shared" si="20"/>
        <v>-30685</v>
      </c>
      <c r="J63" s="35">
        <f t="shared" si="20"/>
        <v>-61062.2</v>
      </c>
      <c r="K63" s="35">
        <f t="shared" si="19"/>
        <v>-1225127.5999999999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-1447.8</v>
      </c>
      <c r="C65" s="35">
        <v>-231.8</v>
      </c>
      <c r="D65" s="35">
        <v>-414.2</v>
      </c>
      <c r="E65" s="35">
        <v>-2048.2</v>
      </c>
      <c r="F65" s="35">
        <v>-615.6</v>
      </c>
      <c r="G65" s="35">
        <v>-562.4</v>
      </c>
      <c r="H65" s="35">
        <v>0</v>
      </c>
      <c r="I65" s="19">
        <v>0</v>
      </c>
      <c r="J65" s="19">
        <v>0</v>
      </c>
      <c r="K65" s="35">
        <f t="shared" si="19"/>
        <v>-5320</v>
      </c>
    </row>
    <row r="66" spans="1:11" ht="18.75" customHeight="1">
      <c r="A66" s="12" t="s">
        <v>107</v>
      </c>
      <c r="B66" s="35">
        <v>-976.6</v>
      </c>
      <c r="C66" s="35">
        <v>-212.8</v>
      </c>
      <c r="D66" s="35">
        <v>-159.6</v>
      </c>
      <c r="E66" s="35">
        <v>-425.6</v>
      </c>
      <c r="F66" s="35">
        <v>0</v>
      </c>
      <c r="G66" s="35">
        <v>-212.8</v>
      </c>
      <c r="H66" s="35">
        <v>0</v>
      </c>
      <c r="I66" s="19">
        <v>0</v>
      </c>
      <c r="J66" s="19">
        <v>0</v>
      </c>
      <c r="K66" s="35">
        <f t="shared" si="19"/>
        <v>-1987.3999999999999</v>
      </c>
    </row>
    <row r="67" spans="1:11" ht="18.75" customHeight="1">
      <c r="A67" s="12" t="s">
        <v>53</v>
      </c>
      <c r="B67" s="35">
        <v>-97878.49</v>
      </c>
      <c r="C67" s="35">
        <v>-3123.59</v>
      </c>
      <c r="D67" s="35">
        <v>-33995.38</v>
      </c>
      <c r="E67" s="35">
        <v>-151259.44</v>
      </c>
      <c r="F67" s="35">
        <v>-112507.6</v>
      </c>
      <c r="G67" s="35">
        <v>-95942.19</v>
      </c>
      <c r="H67" s="35">
        <v>0</v>
      </c>
      <c r="I67" s="19">
        <v>0</v>
      </c>
      <c r="J67" s="19">
        <v>0</v>
      </c>
      <c r="K67" s="35">
        <f t="shared" si="19"/>
        <v>-494706.69</v>
      </c>
    </row>
    <row r="68" spans="1:11" ht="18.75" customHeight="1">
      <c r="A68" s="12" t="s">
        <v>54</v>
      </c>
      <c r="B68" s="35">
        <v>-45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-21163.730000000003</v>
      </c>
      <c r="D69" s="68">
        <f t="shared" si="21"/>
        <v>-20993.41</v>
      </c>
      <c r="E69" s="68">
        <f t="shared" si="21"/>
        <v>-13964.76</v>
      </c>
      <c r="F69" s="68">
        <f t="shared" si="21"/>
        <v>-19571.13</v>
      </c>
      <c r="G69" s="68">
        <f t="shared" si="21"/>
        <v>-29255.18</v>
      </c>
      <c r="H69" s="68">
        <f t="shared" si="21"/>
        <v>-14319.05</v>
      </c>
      <c r="I69" s="68">
        <f t="shared" si="21"/>
        <v>-52154.49</v>
      </c>
      <c r="J69" s="68">
        <f t="shared" si="21"/>
        <v>-10377.62</v>
      </c>
      <c r="K69" s="68">
        <f t="shared" si="19"/>
        <v>-196310.31999999998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1190575.7899999998</v>
      </c>
      <c r="C104" s="24">
        <f t="shared" si="22"/>
        <v>1868330.5299999998</v>
      </c>
      <c r="D104" s="24">
        <f t="shared" si="22"/>
        <v>2252603.9799999995</v>
      </c>
      <c r="E104" s="24">
        <f t="shared" si="22"/>
        <v>1120463.3199999998</v>
      </c>
      <c r="F104" s="24">
        <f t="shared" si="22"/>
        <v>1562594.2900000003</v>
      </c>
      <c r="G104" s="24">
        <f t="shared" si="22"/>
        <v>2339315.06</v>
      </c>
      <c r="H104" s="24">
        <f t="shared" si="22"/>
        <v>1202517.25</v>
      </c>
      <c r="I104" s="24">
        <f>+I105+I106</f>
        <v>458241.92999999993</v>
      </c>
      <c r="J104" s="24">
        <f>+J105+J106</f>
        <v>773181.9100000001</v>
      </c>
      <c r="K104" s="48">
        <f>SUM(B104:J104)</f>
        <v>12767824.059999999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1172560.4599999997</v>
      </c>
      <c r="C105" s="24">
        <f t="shared" si="23"/>
        <v>1845439.1099999999</v>
      </c>
      <c r="D105" s="24">
        <f t="shared" si="23"/>
        <v>2227928.4599999995</v>
      </c>
      <c r="E105" s="24">
        <f t="shared" si="23"/>
        <v>1098799.2099999997</v>
      </c>
      <c r="F105" s="24">
        <f t="shared" si="23"/>
        <v>1539953.9900000002</v>
      </c>
      <c r="G105" s="24">
        <f t="shared" si="23"/>
        <v>2310346.77</v>
      </c>
      <c r="H105" s="24">
        <f t="shared" si="23"/>
        <v>1183245.32</v>
      </c>
      <c r="I105" s="24">
        <f t="shared" si="23"/>
        <v>458241.92999999993</v>
      </c>
      <c r="J105" s="24">
        <f t="shared" si="23"/>
        <v>759751.3600000001</v>
      </c>
      <c r="K105" s="48">
        <f>SUM(B105:J105)</f>
        <v>12596266.61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12767824.060000002</v>
      </c>
      <c r="L112" s="54"/>
    </row>
    <row r="113" spans="1:11" ht="18.75" customHeight="1">
      <c r="A113" s="26" t="s">
        <v>71</v>
      </c>
      <c r="B113" s="27">
        <v>151650.53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151650.53</v>
      </c>
    </row>
    <row r="114" spans="1:11" ht="18.75" customHeight="1">
      <c r="A114" s="26" t="s">
        <v>72</v>
      </c>
      <c r="B114" s="27">
        <v>1038925.25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1038925.25</v>
      </c>
    </row>
    <row r="115" spans="1:11" ht="18.75" customHeight="1">
      <c r="A115" s="26" t="s">
        <v>73</v>
      </c>
      <c r="B115" s="40">
        <v>0</v>
      </c>
      <c r="C115" s="27">
        <f>+C104</f>
        <v>1868330.5299999998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1868330.5299999998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2252603.9799999995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2252603.9799999995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1120463.3199999998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1120463.3199999998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312188.48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312188.48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581119.64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581119.64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76095.9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76095.9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593190.28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593190.28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699447.01</v>
      </c>
      <c r="H122" s="40">
        <v>0</v>
      </c>
      <c r="I122" s="40">
        <v>0</v>
      </c>
      <c r="J122" s="40">
        <v>0</v>
      </c>
      <c r="K122" s="41">
        <f t="shared" si="25"/>
        <v>699447.01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55186.56</v>
      </c>
      <c r="H123" s="40">
        <v>0</v>
      </c>
      <c r="I123" s="40">
        <v>0</v>
      </c>
      <c r="J123" s="40">
        <v>0</v>
      </c>
      <c r="K123" s="41">
        <f t="shared" si="25"/>
        <v>55186.56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350723.14</v>
      </c>
      <c r="H124" s="40">
        <v>0</v>
      </c>
      <c r="I124" s="40">
        <v>0</v>
      </c>
      <c r="J124" s="40">
        <v>0</v>
      </c>
      <c r="K124" s="41">
        <f t="shared" si="25"/>
        <v>350723.14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338694.38</v>
      </c>
      <c r="H125" s="40">
        <v>0</v>
      </c>
      <c r="I125" s="40">
        <v>0</v>
      </c>
      <c r="J125" s="40">
        <v>0</v>
      </c>
      <c r="K125" s="41">
        <f t="shared" si="25"/>
        <v>338694.38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895263.97</v>
      </c>
      <c r="H126" s="40">
        <v>0</v>
      </c>
      <c r="I126" s="40">
        <v>0</v>
      </c>
      <c r="J126" s="40">
        <v>0</v>
      </c>
      <c r="K126" s="41">
        <f t="shared" si="25"/>
        <v>895263.97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436112.92</v>
      </c>
      <c r="I127" s="40">
        <v>0</v>
      </c>
      <c r="J127" s="40">
        <v>0</v>
      </c>
      <c r="K127" s="41">
        <f t="shared" si="25"/>
        <v>436112.92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766404.32</v>
      </c>
      <c r="I128" s="40">
        <v>0</v>
      </c>
      <c r="J128" s="40">
        <v>0</v>
      </c>
      <c r="K128" s="41">
        <f t="shared" si="25"/>
        <v>766404.32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458241.93</v>
      </c>
      <c r="J129" s="40">
        <v>0</v>
      </c>
      <c r="K129" s="41">
        <f t="shared" si="25"/>
        <v>458241.93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773181.92</v>
      </c>
      <c r="K130" s="44">
        <f t="shared" si="25"/>
        <v>773181.92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-0.009999999892897904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2016-07-08T18:33:27Z</dcterms:modified>
  <cp:category/>
  <cp:version/>
  <cp:contentType/>
  <cp:contentStatus/>
</cp:coreProperties>
</file>