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<sst xmlns="http://schemas.openxmlformats.org/spreadsheetml/2006/main" count="134" uniqueCount="134">
  <si>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</si>
  <si>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</si>
  <si>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</si>
  <si>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</si>
  <si>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</si>
  <si>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</si>
  <si>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</si>
  <si>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</si>
  <si>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</si>
  <si>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</si>
  <si>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</si>
  <si>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</si>
  <si>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</si>
  <si>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</si>
  <si>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</si>
  <si>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</si>
  <si>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</si>
  <si>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</si>
  <si>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</si>
  <si>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</si>
  <si>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</si>
  <si>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</si>
  <si>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</si>
  <si>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</si>
  <si>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</si>
  <si>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</si>
  <si>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</si>
  <si>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</si>
  <si>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</si>
  <si>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</si>
  <si>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</si>
  <si>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</si>
  <si>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</si>
  <si>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</si>
  <si>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</si>
  <si>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</si>
  <si>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</si>
  <si>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</si>
  <si>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</si>
  <si>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</si>
  <si>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</si>
  <si>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</si>
  <si>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</si>
  <si>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</si>
  <si>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</si>
  <si>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</si>
  <si>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</si>
  <si>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</si>
  <si>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</si>
  <si>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</si>
  <si>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</si>
  <si>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</si>
  <si>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</si>
  <si>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</si>
  <si>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</si>
  <si>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</si>
  <si>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</si>
  <si>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</si>
  <si>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</si>
  <si>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</si>
  <si>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</si>
  <si>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</si>
  <si>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</si>
  <si>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</si>
  <si>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</si>
  <si>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</si>
  <si>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</si>
  <si>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</si>
  <si>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</si>
  <si>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</si>
  <si>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</si>
  <si>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</si>
  <si>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</si>
  <si>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</si>
  <si>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</si>
  <si>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</si>
  <si>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</si>
  <si>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</si>
  <si>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</si>
  <si>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</si>
  <si>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</si>
  <si>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</si>
  <si>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</si>
  <si>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</si>
  <si>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</si>
  <si>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</si>
  <si>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</si>
  <si>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</si>
  <si>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</si>
  <si>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</si>
  <si>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</si>
  <si>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</si>
  <si>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</si>
  <si>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</si>
  <si>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</si>
  <si>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</si>
  <si>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</si>
  <si>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</si>
  <si>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</si>
  <si>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</si>
  <si>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</si>
  <si>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</si>
  <si>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</si>
  <si>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</si>
  <si>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</si>
  <si>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</si>
  <si>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</si>
  <si>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</si>
  <si>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</si>
  <si>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</si>
  <si>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</si>
  <si>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</si>
  <si>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</si>
  <si>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</si>
  <si>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</si>
  <si>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</si>
  <si>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</si>
  <si>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</si>
  <si>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</si>
  <si>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</si>
  <si>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</si>
  <si>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</si>
  <si>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</si>
  <si>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</si>
  <si>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</si>
  <si>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</si>
  <si>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</si>
  <si>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</si>
  <si>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</si>
  <si>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</si>
  <si>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</si>
  <si>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</si>
  <si>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</si>
  <si>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01/07/16 - VENCIMENTO 08/07/16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</si>
</sst>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B1">
      <selection activeCell="J5" sqref="J5:J6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576842</v>
      </c>
      <c r="C7" s="9">
        <f t="shared" si="0"/>
        <v>733186</v>
      </c>
      <c r="D7" s="9">
        <f t="shared" si="0"/>
        <v>767218</v>
      </c>
      <c r="E7" s="9">
        <f t="shared" si="0"/>
        <v>512113</v>
      </c>
      <c r="F7" s="9">
        <f t="shared" si="0"/>
        <v>690619</v>
      </c>
      <c r="G7" s="9">
        <f t="shared" si="0"/>
        <v>1158217</v>
      </c>
      <c r="H7" s="9">
        <f t="shared" si="0"/>
        <v>512920</v>
      </c>
      <c r="I7" s="9">
        <f t="shared" si="0"/>
        <v>116303</v>
      </c>
      <c r="J7" s="9">
        <f t="shared" si="0"/>
        <v>306808</v>
      </c>
      <c r="K7" s="9">
        <f t="shared" si="0"/>
        <v>5374226</v>
      </c>
      <c r="L7" s="52"/>
    </row>
    <row r="8" spans="1:11" ht="17.25" customHeight="1">
      <c r="A8" s="10" t="s">
        <v>99</v>
      </c>
      <c r="B8" s="11">
        <f>B9+B12+B16</f>
        <v>285740</v>
      </c>
      <c r="C8" s="11">
        <f aca="true" t="shared" si="1" ref="C8:J8">C9+C12+C16</f>
        <v>372413</v>
      </c>
      <c r="D8" s="11">
        <f t="shared" si="1"/>
        <v>367026</v>
      </c>
      <c r="E8" s="11">
        <f t="shared" si="1"/>
        <v>263318</v>
      </c>
      <c r="F8" s="11">
        <f t="shared" si="1"/>
        <v>340109</v>
      </c>
      <c r="G8" s="11">
        <f t="shared" si="1"/>
        <v>573385</v>
      </c>
      <c r="H8" s="11">
        <f t="shared" si="1"/>
        <v>280180</v>
      </c>
      <c r="I8" s="11">
        <f t="shared" si="1"/>
        <v>53237</v>
      </c>
      <c r="J8" s="11">
        <f t="shared" si="1"/>
        <v>146038</v>
      </c>
      <c r="K8" s="11">
        <f>SUM(B8:J8)</f>
        <v>2681446</v>
      </c>
    </row>
    <row r="9" spans="1:11" ht="17.25" customHeight="1">
      <c r="A9" s="15" t="s">
        <v>17</v>
      </c>
      <c r="B9" s="13">
        <f>+B10+B11</f>
        <v>37278</v>
      </c>
      <c r="C9" s="13">
        <f aca="true" t="shared" si="2" ref="C9:J9">+C10+C11</f>
        <v>50636</v>
      </c>
      <c r="D9" s="13">
        <f t="shared" si="2"/>
        <v>43767</v>
      </c>
      <c r="E9" s="13">
        <f t="shared" si="2"/>
        <v>34227</v>
      </c>
      <c r="F9" s="13">
        <f t="shared" si="2"/>
        <v>39185</v>
      </c>
      <c r="G9" s="13">
        <f t="shared" si="2"/>
        <v>51404</v>
      </c>
      <c r="H9" s="13">
        <f t="shared" si="2"/>
        <v>45020</v>
      </c>
      <c r="I9" s="13">
        <f t="shared" si="2"/>
        <v>7942</v>
      </c>
      <c r="J9" s="13">
        <f t="shared" si="2"/>
        <v>16447</v>
      </c>
      <c r="K9" s="11">
        <f>SUM(B9:J9)</f>
        <v>325906</v>
      </c>
    </row>
    <row r="10" spans="1:11" ht="17.25" customHeight="1">
      <c r="A10" s="29" t="s">
        <v>18</v>
      </c>
      <c r="B10" s="13">
        <v>37278</v>
      </c>
      <c r="C10" s="13">
        <v>50636</v>
      </c>
      <c r="D10" s="13">
        <v>43767</v>
      </c>
      <c r="E10" s="13">
        <v>34227</v>
      </c>
      <c r="F10" s="13">
        <v>39185</v>
      </c>
      <c r="G10" s="13">
        <v>51404</v>
      </c>
      <c r="H10" s="13">
        <v>45020</v>
      </c>
      <c r="I10" s="13">
        <v>7942</v>
      </c>
      <c r="J10" s="13">
        <v>16447</v>
      </c>
      <c r="K10" s="11">
        <f>SUM(B10:J10)</f>
        <v>325906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216882</v>
      </c>
      <c r="C12" s="17">
        <f t="shared" si="3"/>
        <v>282845</v>
      </c>
      <c r="D12" s="17">
        <f t="shared" si="3"/>
        <v>283220</v>
      </c>
      <c r="E12" s="17">
        <f t="shared" si="3"/>
        <v>201256</v>
      </c>
      <c r="F12" s="17">
        <f t="shared" si="3"/>
        <v>259282</v>
      </c>
      <c r="G12" s="17">
        <f t="shared" si="3"/>
        <v>448525</v>
      </c>
      <c r="H12" s="17">
        <f t="shared" si="3"/>
        <v>207817</v>
      </c>
      <c r="I12" s="17">
        <f t="shared" si="3"/>
        <v>38913</v>
      </c>
      <c r="J12" s="17">
        <f t="shared" si="3"/>
        <v>113262</v>
      </c>
      <c r="K12" s="11">
        <f aca="true" t="shared" si="4" ref="K12:K27">SUM(B12:J12)</f>
        <v>2052002</v>
      </c>
    </row>
    <row r="13" spans="1:13" ht="17.25" customHeight="1">
      <c r="A13" s="14" t="s">
        <v>20</v>
      </c>
      <c r="B13" s="13">
        <v>103956</v>
      </c>
      <c r="C13" s="13">
        <v>145905</v>
      </c>
      <c r="D13" s="13">
        <v>150359</v>
      </c>
      <c r="E13" s="13">
        <v>104666</v>
      </c>
      <c r="F13" s="13">
        <v>131557</v>
      </c>
      <c r="G13" s="13">
        <v>215050</v>
      </c>
      <c r="H13" s="13">
        <v>98429</v>
      </c>
      <c r="I13" s="13">
        <v>22194</v>
      </c>
      <c r="J13" s="13">
        <v>59832</v>
      </c>
      <c r="K13" s="11">
        <f t="shared" si="4"/>
        <v>1031948</v>
      </c>
      <c r="L13" s="52"/>
      <c r="M13" s="53"/>
    </row>
    <row r="14" spans="1:12" ht="17.25" customHeight="1">
      <c r="A14" s="14" t="s">
        <v>21</v>
      </c>
      <c r="B14" s="13">
        <v>107063</v>
      </c>
      <c r="C14" s="13">
        <v>128028</v>
      </c>
      <c r="D14" s="13">
        <v>126649</v>
      </c>
      <c r="E14" s="13">
        <v>90900</v>
      </c>
      <c r="F14" s="13">
        <v>121860</v>
      </c>
      <c r="G14" s="13">
        <v>224331</v>
      </c>
      <c r="H14" s="13">
        <v>100788</v>
      </c>
      <c r="I14" s="13">
        <v>15444</v>
      </c>
      <c r="J14" s="13">
        <v>51486</v>
      </c>
      <c r="K14" s="11">
        <f t="shared" si="4"/>
        <v>966549</v>
      </c>
      <c r="L14" s="52"/>
    </row>
    <row r="15" spans="1:11" ht="17.25" customHeight="1">
      <c r="A15" s="14" t="s">
        <v>22</v>
      </c>
      <c r="B15" s="13">
        <v>5863</v>
      </c>
      <c r="C15" s="13">
        <v>8912</v>
      </c>
      <c r="D15" s="13">
        <v>6212</v>
      </c>
      <c r="E15" s="13">
        <v>5690</v>
      </c>
      <c r="F15" s="13">
        <v>5865</v>
      </c>
      <c r="G15" s="13">
        <v>9144</v>
      </c>
      <c r="H15" s="13">
        <v>8600</v>
      </c>
      <c r="I15" s="13">
        <v>1275</v>
      </c>
      <c r="J15" s="13">
        <v>1944</v>
      </c>
      <c r="K15" s="11">
        <f t="shared" si="4"/>
        <v>53505</v>
      </c>
    </row>
    <row r="16" spans="1:11" ht="17.25" customHeight="1">
      <c r="A16" s="15" t="s">
        <v>95</v>
      </c>
      <c r="B16" s="13">
        <f>B17+B18+B19</f>
        <v>31580</v>
      </c>
      <c r="C16" s="13">
        <f aca="true" t="shared" si="5" ref="C16:J16">C17+C18+C19</f>
        <v>38932</v>
      </c>
      <c r="D16" s="13">
        <f t="shared" si="5"/>
        <v>40039</v>
      </c>
      <c r="E16" s="13">
        <f t="shared" si="5"/>
        <v>27835</v>
      </c>
      <c r="F16" s="13">
        <f t="shared" si="5"/>
        <v>41642</v>
      </c>
      <c r="G16" s="13">
        <f t="shared" si="5"/>
        <v>73456</v>
      </c>
      <c r="H16" s="13">
        <f t="shared" si="5"/>
        <v>27343</v>
      </c>
      <c r="I16" s="13">
        <f t="shared" si="5"/>
        <v>6382</v>
      </c>
      <c r="J16" s="13">
        <f t="shared" si="5"/>
        <v>16329</v>
      </c>
      <c r="K16" s="11">
        <f t="shared" si="4"/>
        <v>303538</v>
      </c>
    </row>
    <row r="17" spans="1:11" ht="17.25" customHeight="1">
      <c r="A17" s="14" t="s">
        <v>96</v>
      </c>
      <c r="B17" s="13">
        <v>20007</v>
      </c>
      <c r="C17" s="13">
        <v>26684</v>
      </c>
      <c r="D17" s="13">
        <v>25809</v>
      </c>
      <c r="E17" s="13">
        <v>18320</v>
      </c>
      <c r="F17" s="13">
        <v>26900</v>
      </c>
      <c r="G17" s="13">
        <v>45399</v>
      </c>
      <c r="H17" s="13">
        <v>18578</v>
      </c>
      <c r="I17" s="13">
        <v>4403</v>
      </c>
      <c r="J17" s="13">
        <v>10396</v>
      </c>
      <c r="K17" s="11">
        <f t="shared" si="4"/>
        <v>196496</v>
      </c>
    </row>
    <row r="18" spans="1:11" ht="17.25" customHeight="1">
      <c r="A18" s="14" t="s">
        <v>97</v>
      </c>
      <c r="B18" s="13">
        <v>9770</v>
      </c>
      <c r="C18" s="13">
        <v>9798</v>
      </c>
      <c r="D18" s="13">
        <v>12676</v>
      </c>
      <c r="E18" s="13">
        <v>8067</v>
      </c>
      <c r="F18" s="13">
        <v>13132</v>
      </c>
      <c r="G18" s="13">
        <v>25172</v>
      </c>
      <c r="H18" s="13">
        <v>6850</v>
      </c>
      <c r="I18" s="13">
        <v>1656</v>
      </c>
      <c r="J18" s="13">
        <v>5349</v>
      </c>
      <c r="K18" s="11">
        <f t="shared" si="4"/>
        <v>92470</v>
      </c>
    </row>
    <row r="19" spans="1:11" ht="17.25" customHeight="1">
      <c r="A19" s="14" t="s">
        <v>98</v>
      </c>
      <c r="B19" s="13">
        <v>1803</v>
      </c>
      <c r="C19" s="13">
        <v>2450</v>
      </c>
      <c r="D19" s="13">
        <v>1554</v>
      </c>
      <c r="E19" s="13">
        <v>1448</v>
      </c>
      <c r="F19" s="13">
        <v>1610</v>
      </c>
      <c r="G19" s="13">
        <v>2885</v>
      </c>
      <c r="H19" s="13">
        <v>1915</v>
      </c>
      <c r="I19" s="13">
        <v>323</v>
      </c>
      <c r="J19" s="13">
        <v>584</v>
      </c>
      <c r="K19" s="11">
        <f t="shared" si="4"/>
        <v>14572</v>
      </c>
    </row>
    <row r="20" spans="1:11" ht="17.25" customHeight="1">
      <c r="A20" s="16" t="s">
        <v>23</v>
      </c>
      <c r="B20" s="11">
        <f>+B21+B22+B23</f>
        <v>157780</v>
      </c>
      <c r="C20" s="11">
        <f aca="true" t="shared" si="6" ref="C20:J20">+C21+C22+C23</f>
        <v>177054</v>
      </c>
      <c r="D20" s="11">
        <f t="shared" si="6"/>
        <v>203423</v>
      </c>
      <c r="E20" s="11">
        <f t="shared" si="6"/>
        <v>130041</v>
      </c>
      <c r="F20" s="11">
        <f t="shared" si="6"/>
        <v>201169</v>
      </c>
      <c r="G20" s="11">
        <f t="shared" si="6"/>
        <v>375301</v>
      </c>
      <c r="H20" s="11">
        <f t="shared" si="6"/>
        <v>128606</v>
      </c>
      <c r="I20" s="11">
        <f t="shared" si="6"/>
        <v>31468</v>
      </c>
      <c r="J20" s="11">
        <f t="shared" si="6"/>
        <v>75585</v>
      </c>
      <c r="K20" s="11">
        <f t="shared" si="4"/>
        <v>1480427</v>
      </c>
    </row>
    <row r="21" spans="1:12" ht="17.25" customHeight="1">
      <c r="A21" s="12" t="s">
        <v>24</v>
      </c>
      <c r="B21" s="13">
        <v>83143</v>
      </c>
      <c r="C21" s="13">
        <v>103348</v>
      </c>
      <c r="D21" s="13">
        <v>120202</v>
      </c>
      <c r="E21" s="13">
        <v>75604</v>
      </c>
      <c r="F21" s="13">
        <v>114309</v>
      </c>
      <c r="G21" s="13">
        <v>196316</v>
      </c>
      <c r="H21" s="13">
        <v>72118</v>
      </c>
      <c r="I21" s="13">
        <v>19728</v>
      </c>
      <c r="J21" s="13">
        <v>43521</v>
      </c>
      <c r="K21" s="11">
        <f t="shared" si="4"/>
        <v>828289</v>
      </c>
      <c r="L21" s="52"/>
    </row>
    <row r="22" spans="1:12" ht="17.25" customHeight="1">
      <c r="A22" s="12" t="s">
        <v>25</v>
      </c>
      <c r="B22" s="13">
        <v>71467</v>
      </c>
      <c r="C22" s="13">
        <v>69766</v>
      </c>
      <c r="D22" s="13">
        <v>79935</v>
      </c>
      <c r="E22" s="13">
        <v>52101</v>
      </c>
      <c r="F22" s="13">
        <v>83906</v>
      </c>
      <c r="G22" s="13">
        <v>173573</v>
      </c>
      <c r="H22" s="13">
        <v>53177</v>
      </c>
      <c r="I22" s="13">
        <v>11116</v>
      </c>
      <c r="J22" s="13">
        <v>30983</v>
      </c>
      <c r="K22" s="11">
        <f t="shared" si="4"/>
        <v>626024</v>
      </c>
      <c r="L22" s="52"/>
    </row>
    <row r="23" spans="1:11" ht="17.25" customHeight="1">
      <c r="A23" s="12" t="s">
        <v>26</v>
      </c>
      <c r="B23" s="13">
        <v>3170</v>
      </c>
      <c r="C23" s="13">
        <v>3940</v>
      </c>
      <c r="D23" s="13">
        <v>3286</v>
      </c>
      <c r="E23" s="13">
        <v>2336</v>
      </c>
      <c r="F23" s="13">
        <v>2954</v>
      </c>
      <c r="G23" s="13">
        <v>5412</v>
      </c>
      <c r="H23" s="13">
        <v>3311</v>
      </c>
      <c r="I23" s="13">
        <v>624</v>
      </c>
      <c r="J23" s="13">
        <v>1081</v>
      </c>
      <c r="K23" s="11">
        <f t="shared" si="4"/>
        <v>26114</v>
      </c>
    </row>
    <row r="24" spans="1:11" ht="17.25" customHeight="1">
      <c r="A24" s="16" t="s">
        <v>27</v>
      </c>
      <c r="B24" s="13">
        <f>+B25+B26</f>
        <v>133322</v>
      </c>
      <c r="C24" s="13">
        <f aca="true" t="shared" si="7" ref="C24:J24">+C25+C26</f>
        <v>183719</v>
      </c>
      <c r="D24" s="13">
        <f t="shared" si="7"/>
        <v>196769</v>
      </c>
      <c r="E24" s="13">
        <f t="shared" si="7"/>
        <v>118754</v>
      </c>
      <c r="F24" s="13">
        <f t="shared" si="7"/>
        <v>149341</v>
      </c>
      <c r="G24" s="13">
        <f t="shared" si="7"/>
        <v>209531</v>
      </c>
      <c r="H24" s="13">
        <f t="shared" si="7"/>
        <v>97457</v>
      </c>
      <c r="I24" s="13">
        <f t="shared" si="7"/>
        <v>31598</v>
      </c>
      <c r="J24" s="13">
        <f t="shared" si="7"/>
        <v>85185</v>
      </c>
      <c r="K24" s="11">
        <f t="shared" si="4"/>
        <v>1205676</v>
      </c>
    </row>
    <row r="25" spans="1:12" ht="17.25" customHeight="1">
      <c r="A25" s="12" t="s">
        <v>131</v>
      </c>
      <c r="B25" s="13">
        <v>67513</v>
      </c>
      <c r="C25" s="13">
        <v>101927</v>
      </c>
      <c r="D25" s="13">
        <v>116908</v>
      </c>
      <c r="E25" s="13">
        <v>68709</v>
      </c>
      <c r="F25" s="13">
        <v>81139</v>
      </c>
      <c r="G25" s="13">
        <v>106003</v>
      </c>
      <c r="H25" s="13">
        <v>50697</v>
      </c>
      <c r="I25" s="13">
        <v>20825</v>
      </c>
      <c r="J25" s="13">
        <v>48805</v>
      </c>
      <c r="K25" s="11">
        <f t="shared" si="4"/>
        <v>662526</v>
      </c>
      <c r="L25" s="52"/>
    </row>
    <row r="26" spans="1:12" ht="17.25" customHeight="1">
      <c r="A26" s="12" t="s">
        <v>132</v>
      </c>
      <c r="B26" s="13">
        <v>65809</v>
      </c>
      <c r="C26" s="13">
        <v>81792</v>
      </c>
      <c r="D26" s="13">
        <v>79861</v>
      </c>
      <c r="E26" s="13">
        <v>50045</v>
      </c>
      <c r="F26" s="13">
        <v>68202</v>
      </c>
      <c r="G26" s="13">
        <v>103528</v>
      </c>
      <c r="H26" s="13">
        <v>46760</v>
      </c>
      <c r="I26" s="13">
        <v>10773</v>
      </c>
      <c r="J26" s="13">
        <v>36380</v>
      </c>
      <c r="K26" s="11">
        <f t="shared" si="4"/>
        <v>543150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6677</v>
      </c>
      <c r="I27" s="11">
        <v>0</v>
      </c>
      <c r="J27" s="11">
        <v>0</v>
      </c>
      <c r="K27" s="11">
        <f t="shared" si="4"/>
        <v>6677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11677.06</v>
      </c>
      <c r="I35" s="19">
        <v>0</v>
      </c>
      <c r="J35" s="19">
        <v>0</v>
      </c>
      <c r="K35" s="23">
        <f>SUM(B35:J35)</f>
        <v>11677.06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1506609.9</v>
      </c>
      <c r="C47" s="22">
        <f aca="true" t="shared" si="12" ref="C47:H47">+C48+C57</f>
        <v>2181242.3400000003</v>
      </c>
      <c r="D47" s="22">
        <f t="shared" si="12"/>
        <v>2567407.27</v>
      </c>
      <c r="E47" s="22">
        <f t="shared" si="12"/>
        <v>1464771.59</v>
      </c>
      <c r="F47" s="22">
        <f t="shared" si="12"/>
        <v>1912482.9500000002</v>
      </c>
      <c r="G47" s="22">
        <f t="shared" si="12"/>
        <v>2755428.6</v>
      </c>
      <c r="H47" s="22">
        <f t="shared" si="12"/>
        <v>1415342.09</v>
      </c>
      <c r="I47" s="22">
        <f>+I48+I57</f>
        <v>556866.13</v>
      </c>
      <c r="J47" s="22">
        <f>+J48+J57</f>
        <v>885755.0800000001</v>
      </c>
      <c r="K47" s="22">
        <f>SUM(B47:J47)</f>
        <v>15245905.950000001</v>
      </c>
    </row>
    <row r="48" spans="1:11" ht="17.25" customHeight="1">
      <c r="A48" s="16" t="s">
        <v>113</v>
      </c>
      <c r="B48" s="23">
        <f>SUM(B49:B56)</f>
        <v>1488594.5699999998</v>
      </c>
      <c r="C48" s="23">
        <f aca="true" t="shared" si="13" ref="C48:J48">SUM(C49:C56)</f>
        <v>2158350.9200000004</v>
      </c>
      <c r="D48" s="23">
        <f t="shared" si="13"/>
        <v>2542731.75</v>
      </c>
      <c r="E48" s="23">
        <f t="shared" si="13"/>
        <v>1443107.48</v>
      </c>
      <c r="F48" s="23">
        <f t="shared" si="13"/>
        <v>1889842.6500000001</v>
      </c>
      <c r="G48" s="23">
        <f t="shared" si="13"/>
        <v>2726460.31</v>
      </c>
      <c r="H48" s="23">
        <f t="shared" si="13"/>
        <v>1396070.1600000001</v>
      </c>
      <c r="I48" s="23">
        <f t="shared" si="13"/>
        <v>556866.13</v>
      </c>
      <c r="J48" s="23">
        <f t="shared" si="13"/>
        <v>872324.53</v>
      </c>
      <c r="K48" s="23">
        <f aca="true" t="shared" si="14" ref="K48:K57">SUM(B48:J48)</f>
        <v>15074348.500000002</v>
      </c>
    </row>
    <row r="49" spans="1:11" ht="17.25" customHeight="1">
      <c r="A49" s="34" t="s">
        <v>44</v>
      </c>
      <c r="B49" s="23">
        <f aca="true" t="shared" si="15" ref="B49:H49">ROUND(B30*B7,2)</f>
        <v>1487271.73</v>
      </c>
      <c r="C49" s="23">
        <f t="shared" si="15"/>
        <v>2151387.68</v>
      </c>
      <c r="D49" s="23">
        <f t="shared" si="15"/>
        <v>2540182.08</v>
      </c>
      <c r="E49" s="23">
        <f t="shared" si="15"/>
        <v>1442007.79</v>
      </c>
      <c r="F49" s="23">
        <f t="shared" si="15"/>
        <v>1887807.04</v>
      </c>
      <c r="G49" s="23">
        <f t="shared" si="15"/>
        <v>2723547.28</v>
      </c>
      <c r="H49" s="23">
        <f t="shared" si="15"/>
        <v>1383037.49</v>
      </c>
      <c r="I49" s="23">
        <f>ROUND(I30*I7,2)</f>
        <v>555800.41</v>
      </c>
      <c r="J49" s="23">
        <f>ROUND(J30*J7,2)</f>
        <v>870107.49</v>
      </c>
      <c r="K49" s="23">
        <f t="shared" si="14"/>
        <v>15041148.99</v>
      </c>
    </row>
    <row r="50" spans="1:11" ht="17.25" customHeight="1">
      <c r="A50" s="34" t="s">
        <v>45</v>
      </c>
      <c r="B50" s="19">
        <v>0</v>
      </c>
      <c r="C50" s="23">
        <f>ROUND(C31*C7,2)</f>
        <v>4782.13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4782.13</v>
      </c>
    </row>
    <row r="51" spans="1:11" ht="17.25" customHeight="1">
      <c r="A51" s="67" t="s">
        <v>106</v>
      </c>
      <c r="B51" s="68">
        <f aca="true" t="shared" si="16" ref="B51:H51">ROUND(B32*B7,2)</f>
        <v>-2768.84</v>
      </c>
      <c r="C51" s="68">
        <f t="shared" si="16"/>
        <v>-3592.61</v>
      </c>
      <c r="D51" s="68">
        <f t="shared" si="16"/>
        <v>-3836.09</v>
      </c>
      <c r="E51" s="68">
        <f t="shared" si="16"/>
        <v>-2345.71</v>
      </c>
      <c r="F51" s="68">
        <f t="shared" si="16"/>
        <v>-3245.91</v>
      </c>
      <c r="G51" s="68">
        <f t="shared" si="16"/>
        <v>-4517.05</v>
      </c>
      <c r="H51" s="68">
        <f t="shared" si="16"/>
        <v>-2359.43</v>
      </c>
      <c r="I51" s="19">
        <v>0</v>
      </c>
      <c r="J51" s="19">
        <v>0</v>
      </c>
      <c r="K51" s="68">
        <f>SUM(B51:J51)</f>
        <v>-22665.64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11677.06</v>
      </c>
      <c r="I53" s="31">
        <f>+I35</f>
        <v>0</v>
      </c>
      <c r="J53" s="31">
        <f>+J35</f>
        <v>0</v>
      </c>
      <c r="K53" s="23">
        <f t="shared" si="14"/>
        <v>11677.06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-270203.96</v>
      </c>
      <c r="C61" s="35">
        <f t="shared" si="17"/>
        <v>-237333.19</v>
      </c>
      <c r="D61" s="35">
        <f t="shared" si="17"/>
        <v>-276082.47</v>
      </c>
      <c r="E61" s="35">
        <f t="shared" si="17"/>
        <v>-307818.4</v>
      </c>
      <c r="F61" s="35">
        <f t="shared" si="17"/>
        <v>-296641.01</v>
      </c>
      <c r="G61" s="35">
        <f t="shared" si="17"/>
        <v>-348301.13000000006</v>
      </c>
      <c r="H61" s="35">
        <f t="shared" si="17"/>
        <v>-231477.61</v>
      </c>
      <c r="I61" s="35">
        <f t="shared" si="17"/>
        <v>-82334.09</v>
      </c>
      <c r="J61" s="35">
        <f t="shared" si="17"/>
        <v>-82834.61</v>
      </c>
      <c r="K61" s="35">
        <f>SUM(B61:J61)</f>
        <v>-2133026.47</v>
      </c>
    </row>
    <row r="62" spans="1:11" ht="18.75" customHeight="1">
      <c r="A62" s="16" t="s">
        <v>75</v>
      </c>
      <c r="B62" s="35">
        <f aca="true" t="shared" si="18" ref="B62:J62">B63+B64+B65+B66+B67+B68</f>
        <v>-227200.93000000002</v>
      </c>
      <c r="C62" s="35">
        <f t="shared" si="18"/>
        <v>-195511.44999999998</v>
      </c>
      <c r="D62" s="35">
        <f t="shared" si="18"/>
        <v>-201522.06999999998</v>
      </c>
      <c r="E62" s="35">
        <f t="shared" si="18"/>
        <v>-293853.64</v>
      </c>
      <c r="F62" s="35">
        <f t="shared" si="18"/>
        <v>-257986.59999999998</v>
      </c>
      <c r="G62" s="35">
        <f t="shared" si="18"/>
        <v>-288248.92000000004</v>
      </c>
      <c r="H62" s="35">
        <f t="shared" si="18"/>
        <v>-171076</v>
      </c>
      <c r="I62" s="35">
        <f t="shared" si="18"/>
        <v>-30179.6</v>
      </c>
      <c r="J62" s="35">
        <f t="shared" si="18"/>
        <v>-62498.6</v>
      </c>
      <c r="K62" s="35">
        <f aca="true" t="shared" si="19" ref="K62:K91">SUM(B62:J62)</f>
        <v>-1728077.81</v>
      </c>
    </row>
    <row r="63" spans="1:11" ht="18.75" customHeight="1">
      <c r="A63" s="12" t="s">
        <v>76</v>
      </c>
      <c r="B63" s="35">
        <f>-ROUND(B9*$D$3,2)</f>
        <v>-141656.4</v>
      </c>
      <c r="C63" s="35">
        <f aca="true" t="shared" si="20" ref="C63:J63">-ROUND(C9*$D$3,2)</f>
        <v>-192416.8</v>
      </c>
      <c r="D63" s="35">
        <f t="shared" si="20"/>
        <v>-166314.6</v>
      </c>
      <c r="E63" s="35">
        <f t="shared" si="20"/>
        <v>-130062.6</v>
      </c>
      <c r="F63" s="35">
        <f t="shared" si="20"/>
        <v>-148903</v>
      </c>
      <c r="G63" s="35">
        <f t="shared" si="20"/>
        <v>-195335.2</v>
      </c>
      <c r="H63" s="35">
        <f t="shared" si="20"/>
        <v>-171076</v>
      </c>
      <c r="I63" s="35">
        <f t="shared" si="20"/>
        <v>-30179.6</v>
      </c>
      <c r="J63" s="35">
        <f t="shared" si="20"/>
        <v>-62498.6</v>
      </c>
      <c r="K63" s="35">
        <f t="shared" si="19"/>
        <v>-1238442.8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-1231.2</v>
      </c>
      <c r="C65" s="35">
        <v>-300.2</v>
      </c>
      <c r="D65" s="35">
        <v>-402.8</v>
      </c>
      <c r="E65" s="35">
        <v>-1717.6</v>
      </c>
      <c r="F65" s="35">
        <v>-573.8</v>
      </c>
      <c r="G65" s="35">
        <v>-467.4</v>
      </c>
      <c r="H65" s="35">
        <v>0</v>
      </c>
      <c r="I65" s="19">
        <v>0</v>
      </c>
      <c r="J65" s="19">
        <v>0</v>
      </c>
      <c r="K65" s="35">
        <f t="shared" si="19"/>
        <v>-4693</v>
      </c>
    </row>
    <row r="66" spans="1:11" ht="18.75" customHeight="1">
      <c r="A66" s="12" t="s">
        <v>107</v>
      </c>
      <c r="B66" s="35">
        <v>-1022.2</v>
      </c>
      <c r="C66" s="35">
        <v>-212.8</v>
      </c>
      <c r="D66" s="35">
        <v>-239.4</v>
      </c>
      <c r="E66" s="35">
        <v>-133</v>
      </c>
      <c r="F66" s="35">
        <v>0</v>
      </c>
      <c r="G66" s="35">
        <v>-266</v>
      </c>
      <c r="H66" s="35">
        <v>0</v>
      </c>
      <c r="I66" s="19">
        <v>0</v>
      </c>
      <c r="J66" s="19">
        <v>0</v>
      </c>
      <c r="K66" s="35">
        <f t="shared" si="19"/>
        <v>-1873.4</v>
      </c>
    </row>
    <row r="67" spans="1:11" ht="18.75" customHeight="1">
      <c r="A67" s="12" t="s">
        <v>53</v>
      </c>
      <c r="B67" s="35">
        <v>-83291.13</v>
      </c>
      <c r="C67" s="35">
        <v>-2581.65</v>
      </c>
      <c r="D67" s="35">
        <v>-34565.27</v>
      </c>
      <c r="E67" s="35">
        <v>-161895.44</v>
      </c>
      <c r="F67" s="35">
        <v>-108509.8</v>
      </c>
      <c r="G67" s="35">
        <v>-92180.32</v>
      </c>
      <c r="H67" s="35">
        <v>0</v>
      </c>
      <c r="I67" s="19">
        <v>0</v>
      </c>
      <c r="J67" s="19">
        <v>0</v>
      </c>
      <c r="K67" s="35">
        <f t="shared" si="19"/>
        <v>-483023.61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-43003.03</v>
      </c>
      <c r="C69" s="68">
        <f t="shared" si="21"/>
        <v>-41821.740000000005</v>
      </c>
      <c r="D69" s="68">
        <f t="shared" si="21"/>
        <v>-74560.4</v>
      </c>
      <c r="E69" s="68">
        <f t="shared" si="21"/>
        <v>-13964.76</v>
      </c>
      <c r="F69" s="68">
        <f t="shared" si="21"/>
        <v>-38654.41</v>
      </c>
      <c r="G69" s="68">
        <f t="shared" si="21"/>
        <v>-60052.21</v>
      </c>
      <c r="H69" s="68">
        <f t="shared" si="21"/>
        <v>-60401.61</v>
      </c>
      <c r="I69" s="68">
        <f t="shared" si="21"/>
        <v>-52154.49</v>
      </c>
      <c r="J69" s="68">
        <f t="shared" si="21"/>
        <v>-20336.010000000002</v>
      </c>
      <c r="K69" s="68">
        <f t="shared" si="19"/>
        <v>-404948.66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-28492.08</v>
      </c>
      <c r="C76" s="35">
        <v>-20658.01</v>
      </c>
      <c r="D76" s="35">
        <v>-53566.99</v>
      </c>
      <c r="E76" s="19">
        <v>0</v>
      </c>
      <c r="F76" s="35">
        <v>-19083.28</v>
      </c>
      <c r="G76" s="35">
        <v>-30797.03</v>
      </c>
      <c r="H76" s="35">
        <v>-46082.56</v>
      </c>
      <c r="I76" s="19">
        <v>0</v>
      </c>
      <c r="J76" s="35">
        <v>-9958.39</v>
      </c>
      <c r="K76" s="68">
        <f t="shared" si="19"/>
        <v>-208638.33999999997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1236405.94</v>
      </c>
      <c r="C104" s="24">
        <f t="shared" si="22"/>
        <v>1943909.1500000004</v>
      </c>
      <c r="D104" s="24">
        <f t="shared" si="22"/>
        <v>2291324.8000000003</v>
      </c>
      <c r="E104" s="24">
        <f t="shared" si="22"/>
        <v>1156953.19</v>
      </c>
      <c r="F104" s="24">
        <f t="shared" si="22"/>
        <v>1615841.9400000004</v>
      </c>
      <c r="G104" s="24">
        <f t="shared" si="22"/>
        <v>2407127.47</v>
      </c>
      <c r="H104" s="24">
        <f t="shared" si="22"/>
        <v>1183864.48</v>
      </c>
      <c r="I104" s="24">
        <f>+I105+I106</f>
        <v>474532.04000000004</v>
      </c>
      <c r="J104" s="24">
        <f>+J105+J106</f>
        <v>802920.4700000001</v>
      </c>
      <c r="K104" s="48">
        <f>SUM(B104:J104)</f>
        <v>13112879.480000002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1218390.6099999999</v>
      </c>
      <c r="C105" s="24">
        <f t="shared" si="23"/>
        <v>1921017.7300000004</v>
      </c>
      <c r="D105" s="24">
        <f t="shared" si="23"/>
        <v>2266649.2800000003</v>
      </c>
      <c r="E105" s="24">
        <f t="shared" si="23"/>
        <v>1135289.0799999998</v>
      </c>
      <c r="F105" s="24">
        <f t="shared" si="23"/>
        <v>1593201.6400000004</v>
      </c>
      <c r="G105" s="24">
        <f t="shared" si="23"/>
        <v>2378159.18</v>
      </c>
      <c r="H105" s="24">
        <f t="shared" si="23"/>
        <v>1164592.55</v>
      </c>
      <c r="I105" s="24">
        <f t="shared" si="23"/>
        <v>474532.04000000004</v>
      </c>
      <c r="J105" s="24">
        <f t="shared" si="23"/>
        <v>789489.92</v>
      </c>
      <c r="K105" s="48">
        <f>SUM(B105:J105)</f>
        <v>12941322.030000003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13112879.49</v>
      </c>
      <c r="L112" s="54"/>
    </row>
    <row r="113" spans="1:11" ht="18.75" customHeight="1">
      <c r="A113" s="26" t="s">
        <v>71</v>
      </c>
      <c r="B113" s="27">
        <v>157854.81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157854.81</v>
      </c>
    </row>
    <row r="114" spans="1:11" ht="18.75" customHeight="1">
      <c r="A114" s="26" t="s">
        <v>72</v>
      </c>
      <c r="B114" s="27">
        <v>1078551.13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1078551.13</v>
      </c>
    </row>
    <row r="115" spans="1:11" ht="18.75" customHeight="1">
      <c r="A115" s="26" t="s">
        <v>73</v>
      </c>
      <c r="B115" s="40">
        <v>0</v>
      </c>
      <c r="C115" s="27">
        <f>+C104</f>
        <v>1943909.1500000004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1943909.1500000004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2291324.8000000003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2291324.8000000003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1156953.19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1156953.19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310273.02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310273.02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571272.91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571272.91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82517.22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82517.22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651778.79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651778.79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718629.85</v>
      </c>
      <c r="H122" s="40">
        <v>0</v>
      </c>
      <c r="I122" s="40">
        <v>0</v>
      </c>
      <c r="J122" s="40">
        <v>0</v>
      </c>
      <c r="K122" s="41">
        <f t="shared" si="25"/>
        <v>718629.85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56499.37</v>
      </c>
      <c r="H123" s="40">
        <v>0</v>
      </c>
      <c r="I123" s="40">
        <v>0</v>
      </c>
      <c r="J123" s="40">
        <v>0</v>
      </c>
      <c r="K123" s="41">
        <f t="shared" si="25"/>
        <v>56499.37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361200.81</v>
      </c>
      <c r="H124" s="40">
        <v>0</v>
      </c>
      <c r="I124" s="40">
        <v>0</v>
      </c>
      <c r="J124" s="40">
        <v>0</v>
      </c>
      <c r="K124" s="41">
        <f t="shared" si="25"/>
        <v>361200.81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291228.8</v>
      </c>
      <c r="H125" s="40">
        <v>0</v>
      </c>
      <c r="I125" s="40">
        <v>0</v>
      </c>
      <c r="J125" s="40">
        <v>0</v>
      </c>
      <c r="K125" s="41">
        <f t="shared" si="25"/>
        <v>291228.8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979568.66</v>
      </c>
      <c r="H126" s="40">
        <v>0</v>
      </c>
      <c r="I126" s="40">
        <v>0</v>
      </c>
      <c r="J126" s="40">
        <v>0</v>
      </c>
      <c r="K126" s="41">
        <f t="shared" si="25"/>
        <v>979568.66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422953.75</v>
      </c>
      <c r="I127" s="40">
        <v>0</v>
      </c>
      <c r="J127" s="40">
        <v>0</v>
      </c>
      <c r="K127" s="41">
        <f t="shared" si="25"/>
        <v>422953.75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760910.72</v>
      </c>
      <c r="I128" s="40">
        <v>0</v>
      </c>
      <c r="J128" s="40">
        <v>0</v>
      </c>
      <c r="K128" s="41">
        <f t="shared" si="25"/>
        <v>760910.72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474532.04</v>
      </c>
      <c r="J129" s="40">
        <v>0</v>
      </c>
      <c r="K129" s="41">
        <f t="shared" si="25"/>
        <v>474532.04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802920.47</v>
      </c>
      <c r="K130" s="44">
        <f t="shared" si="25"/>
        <v>802920.47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2016-07-08T18:53:10Z</dcterms:modified>
  <cp:category/>
  <cp:version/>
  <cp:contentType/>
  <cp:contentStatus/>
</cp:coreProperties>
</file>