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1435" windowHeight="10005"/>
  </bookViews>
  <sheets>
    <sheet name="Sistema" sheetId="1" r:id="rId1"/>
  </sheets>
  <definedNames>
    <definedName name="_xlnm._FilterDatabase" localSheetId="0" hidden="1">Sistema!$A$1:$A$122</definedName>
    <definedName name="_xlnm.Print_Area" localSheetId="0">Sistema!$C$1:$AA$88</definedName>
  </definedNames>
  <calcPr calcId="125725"/>
</workbook>
</file>

<file path=xl/calcChain.xml><?xml version="1.0" encoding="utf-8"?>
<calcChain xmlns="http://schemas.openxmlformats.org/spreadsheetml/2006/main">
  <c r="AA3" i="1"/>
  <c r="AA12"/>
  <c r="AA11"/>
  <c r="AA10"/>
  <c r="AA9"/>
  <c r="AA8"/>
  <c r="AA61"/>
  <c r="AA60"/>
  <c r="AA58"/>
  <c r="AA57"/>
  <c r="AA56"/>
  <c r="AA53"/>
  <c r="AA52"/>
  <c r="AA51"/>
  <c r="AA50"/>
  <c r="AA49"/>
  <c r="AA47"/>
  <c r="AA43"/>
  <c r="AA42"/>
  <c r="AA41"/>
  <c r="AA40"/>
  <c r="AA39"/>
  <c r="AA38"/>
  <c r="AA37"/>
  <c r="AA36"/>
  <c r="AA35"/>
  <c r="AA34"/>
  <c r="AA32"/>
  <c r="AA31"/>
  <c r="AA30"/>
  <c r="AA29"/>
  <c r="AA28"/>
  <c r="AA27"/>
  <c r="AA26"/>
  <c r="AA25"/>
  <c r="AA21"/>
  <c r="AA19"/>
  <c r="AA18"/>
  <c r="AA17"/>
  <c r="AA16"/>
  <c r="AA74" l="1"/>
  <c r="AA24"/>
  <c r="AA54"/>
  <c r="AA46" s="1"/>
  <c r="AA72"/>
  <c r="AA48"/>
  <c r="AA70"/>
  <c r="AA33"/>
  <c r="AA23" s="1"/>
  <c r="AA55"/>
  <c r="AA75"/>
  <c r="AA4"/>
  <c r="AA77"/>
  <c r="AA59"/>
  <c r="AA71"/>
  <c r="AA69" l="1"/>
  <c r="AA45"/>
  <c r="AA84" l="1"/>
  <c r="AA82"/>
  <c r="AA85"/>
  <c r="AA86"/>
  <c r="AA80"/>
  <c r="AA83" l="1"/>
  <c r="AA6" l="1"/>
  <c r="AA81"/>
  <c r="AA76"/>
  <c r="AA66"/>
  <c r="AA64"/>
  <c r="AA68"/>
  <c r="AA67"/>
  <c r="AA14" s="1"/>
  <c r="AA65"/>
  <c r="AA73"/>
  <c r="AA63" l="1"/>
  <c r="AA5" s="1"/>
  <c r="AA79"/>
</calcChain>
</file>

<file path=xl/sharedStrings.xml><?xml version="1.0" encoding="utf-8"?>
<sst xmlns="http://schemas.openxmlformats.org/spreadsheetml/2006/main" count="148" uniqueCount="76">
  <si>
    <t>Total</t>
  </si>
  <si>
    <t>Real</t>
  </si>
  <si>
    <t>SISTEMA -  SALDO INICIAL</t>
  </si>
  <si>
    <t>SISTEMA - SALDO FINAL</t>
  </si>
  <si>
    <t>SISTEMA - SALDO À PAGAR</t>
  </si>
  <si>
    <t xml:space="preserve">5020-2 - (Banco Brasil)  </t>
  </si>
  <si>
    <t xml:space="preserve">5019-9 - (Banco Brasil)  </t>
  </si>
  <si>
    <t xml:space="preserve">1-6 - (Caixa Econômica)  </t>
  </si>
  <si>
    <t xml:space="preserve">2-4 - (Caixa Econômica)  </t>
  </si>
  <si>
    <t xml:space="preserve">81-4 - (Caixa Econômica)  </t>
  </si>
  <si>
    <t xml:space="preserve">MULTAS - SALDO FINAL     </t>
  </si>
  <si>
    <t xml:space="preserve">MULTAS - GESTÃO FINANCEIRA </t>
  </si>
  <si>
    <t>MULTAS - Receita -  Diversas e Financeiras</t>
  </si>
  <si>
    <t>MULTAS - Saídas (Transcooper)</t>
  </si>
  <si>
    <t>MULTAS - Saídas (Tarifas/Penhora/Bloqueio Judicial)</t>
  </si>
  <si>
    <t xml:space="preserve">GESTÃO ACUMULADO - EMPRÉSTIMO/DEVOLUÇÃO </t>
  </si>
  <si>
    <t xml:space="preserve">TOTAL RECEITA </t>
  </si>
  <si>
    <t>Receita - Venda de Crédito Eletrônico</t>
  </si>
  <si>
    <t>A</t>
  </si>
  <si>
    <t>Crédito Postos (c/c 5019-9)</t>
  </si>
  <si>
    <t>Outros-XVN/Funap/EMTU (c/c 5020-2)</t>
  </si>
  <si>
    <t>Créditos LOJAS (c/c 1-6 Dinheiro Dia)</t>
  </si>
  <si>
    <t>Créditos LOTÉRICAS (c/c 1-6 Dinheiro Dia)</t>
  </si>
  <si>
    <t>Créditos MULTICONTA(c/c 1-6 DINHEIRO Dia)</t>
  </si>
  <si>
    <t>CréditosMULTICONTA (c/c 1-6 TED Dia Seguinte)</t>
  </si>
  <si>
    <t>Créditos LOJA VIRTUAL (c/c 2-4 Ted Dia Seguinte)</t>
  </si>
  <si>
    <t>Créditos WEB (c/c 81-4 Ted Dia Seguinte)</t>
  </si>
  <si>
    <t>Receita -  Diversas e Financeiras</t>
  </si>
  <si>
    <t>Receitas Financeiras</t>
  </si>
  <si>
    <t>Royal Bus (Viação Jundiaiense)</t>
  </si>
  <si>
    <t>Zona Azul</t>
  </si>
  <si>
    <t>Outras</t>
  </si>
  <si>
    <t>Alugueis Diversos - Exploração Terminais</t>
  </si>
  <si>
    <t>Gerenc. e Operação Bilhet. Eletrôn. (SBE)</t>
  </si>
  <si>
    <t>Reembolso Paese</t>
  </si>
  <si>
    <t xml:space="preserve">Serviços Especiais -  U S P </t>
  </si>
  <si>
    <t>Recurso PMSP - Transp.Pess.Deficiencia Mobil. Reduzida</t>
  </si>
  <si>
    <t/>
  </si>
  <si>
    <t>Recurso PMSP - Compensações Tarifarias Sistema Onibus</t>
  </si>
  <si>
    <t>TOTAL VENCIMENTO DO DIA</t>
  </si>
  <si>
    <t>Remuneração Subsistema Estrutural (+) Revisão</t>
  </si>
  <si>
    <t>(Informativo Revisão Estrutural)</t>
  </si>
  <si>
    <t>Remuneração Subsistema Local (+) Revisão</t>
  </si>
  <si>
    <t>(Informativo Revisão Local)</t>
  </si>
  <si>
    <t xml:space="preserve">Frota Pública </t>
  </si>
  <si>
    <t>731/733</t>
  </si>
  <si>
    <t xml:space="preserve">Transferência Resam </t>
  </si>
  <si>
    <t>Spurbanos (Rede Comerc. + Terminais Urbanos)</t>
  </si>
  <si>
    <t>727/714</t>
  </si>
  <si>
    <t>Comercialização Rede Complementar</t>
  </si>
  <si>
    <t>Remuneração Subsistema Estrutural  Paese</t>
  </si>
  <si>
    <t>X</t>
  </si>
  <si>
    <t>Comercialização - CEF</t>
  </si>
  <si>
    <t>728/739</t>
  </si>
  <si>
    <t>Gerenc.Créd.Eletr.(TX. Ger. Paese)</t>
  </si>
  <si>
    <t>Bilhete Único sem Cadastro</t>
  </si>
  <si>
    <t xml:space="preserve">Energia de Tração   </t>
  </si>
  <si>
    <t>730/713/716/718/738</t>
  </si>
  <si>
    <t>Despesas Gerais - Diversas</t>
  </si>
  <si>
    <t>713/718/215</t>
  </si>
  <si>
    <t>Despesas Gerais - R A T E I O</t>
  </si>
  <si>
    <t xml:space="preserve">Despesas Gerais - Penhora / Bloqueio Judicial </t>
  </si>
  <si>
    <t>TOTAL PAGAMENTO REALIZADO</t>
  </si>
  <si>
    <t xml:space="preserve">Gerenc.Crédito Eletrônico Paese </t>
  </si>
  <si>
    <t>713/215</t>
  </si>
  <si>
    <t>DÍVIDA ACUMULADA</t>
  </si>
  <si>
    <t xml:space="preserve">Remuneração Subsistema Estrutural </t>
  </si>
  <si>
    <t xml:space="preserve">Remuneração Subsistema Local </t>
  </si>
  <si>
    <t>Frota Pública</t>
  </si>
  <si>
    <t>seg</t>
  </si>
  <si>
    <t>ter</t>
  </si>
  <si>
    <t>qua</t>
  </si>
  <si>
    <t>qui</t>
  </si>
  <si>
    <t>sex</t>
  </si>
  <si>
    <t>SISTEMA</t>
  </si>
  <si>
    <t>TRANSPORTE</t>
  </si>
</sst>
</file>

<file path=xl/styles.xml><?xml version="1.0" encoding="utf-8"?>
<styleSheet xmlns="http://schemas.openxmlformats.org/spreadsheetml/2006/main">
  <numFmts count="7">
    <numFmt numFmtId="43" formatCode="_-* #,##0.00_-;\-* #,##0.00_-;_-* &quot;-&quot;??_-;_-@_-"/>
    <numFmt numFmtId="164" formatCode="[$-416]mmmm\-yy;@"/>
    <numFmt numFmtId="165" formatCode="[$-416]mmmm\-yyyy;@"/>
    <numFmt numFmtId="166" formatCode="dd/mm;@"/>
    <numFmt numFmtId="167" formatCode="_(* #,##0_);[Red]_(* \(#,##0\);_(* &quot;-&quot;??_);_(@_)"/>
    <numFmt numFmtId="168" formatCode="#,##0;[Red]#,##0"/>
    <numFmt numFmtId="169" formatCode="_(* #.0\,##0_);_(* \(#.0\,##0\);_(* &quot;-&quot;??_);_(@_)"/>
  </numFmts>
  <fonts count="8">
    <font>
      <sz val="10"/>
      <name val="Arial"/>
    </font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4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8">
    <xf numFmtId="0" fontId="0" fillId="0" borderId="0"/>
    <xf numFmtId="0" fontId="4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11">
    <xf numFmtId="0" fontId="0" fillId="0" borderId="0" xfId="0"/>
    <xf numFmtId="164" fontId="5" fillId="2" borderId="2" xfId="3" applyNumberFormat="1" applyFont="1" applyFill="1" applyBorder="1" applyAlignment="1" applyProtection="1">
      <alignment horizontal="right" vertical="center"/>
    </xf>
    <xf numFmtId="14" fontId="1" fillId="2" borderId="0" xfId="1" applyNumberFormat="1" applyFont="1" applyFill="1" applyAlignment="1" applyProtection="1">
      <alignment horizontal="right" vertical="center"/>
    </xf>
    <xf numFmtId="0" fontId="6" fillId="2" borderId="0" xfId="1" applyFont="1" applyFill="1" applyBorder="1" applyProtection="1"/>
    <xf numFmtId="0" fontId="1" fillId="0" borderId="0" xfId="2" applyFont="1"/>
    <xf numFmtId="164" fontId="5" fillId="2" borderId="3" xfId="3" applyNumberFormat="1" applyFont="1" applyFill="1" applyBorder="1" applyAlignment="1" applyProtection="1">
      <alignment horizontal="right" vertical="center"/>
    </xf>
    <xf numFmtId="166" fontId="1" fillId="2" borderId="0" xfId="1" applyNumberFormat="1" applyFont="1" applyFill="1" applyAlignment="1" applyProtection="1">
      <alignment horizontal="right" vertical="center"/>
    </xf>
    <xf numFmtId="0" fontId="5" fillId="2" borderId="0" xfId="1" applyFont="1" applyFill="1" applyProtection="1"/>
    <xf numFmtId="165" fontId="5" fillId="2" borderId="6" xfId="3" applyNumberFormat="1" applyFont="1" applyFill="1" applyBorder="1" applyAlignment="1" applyProtection="1">
      <alignment horizontal="right" vertical="center"/>
    </xf>
    <xf numFmtId="38" fontId="6" fillId="3" borderId="0" xfId="1" applyNumberFormat="1" applyFont="1" applyFill="1" applyBorder="1" applyAlignment="1" applyProtection="1">
      <alignment horizontal="right" vertical="center"/>
    </xf>
    <xf numFmtId="0" fontId="6" fillId="2" borderId="0" xfId="1" applyFont="1" applyFill="1" applyProtection="1"/>
    <xf numFmtId="0" fontId="6" fillId="2" borderId="0" xfId="1" applyFont="1" applyFill="1" applyAlignment="1" applyProtection="1">
      <alignment horizontal="left"/>
    </xf>
    <xf numFmtId="0" fontId="5" fillId="2" borderId="7" xfId="1" applyFont="1" applyFill="1" applyBorder="1" applyAlignment="1" applyProtection="1">
      <alignment horizontal="left"/>
    </xf>
    <xf numFmtId="0" fontId="5" fillId="2" borderId="8" xfId="1" applyFont="1" applyFill="1" applyBorder="1" applyAlignment="1" applyProtection="1">
      <alignment horizontal="center"/>
    </xf>
    <xf numFmtId="167" fontId="5" fillId="2" borderId="2" xfId="1" quotePrefix="1" applyNumberFormat="1" applyFont="1" applyFill="1" applyBorder="1" applyAlignment="1" applyProtection="1">
      <alignment horizontal="right"/>
    </xf>
    <xf numFmtId="168" fontId="5" fillId="2" borderId="9" xfId="1" applyNumberFormat="1" applyFont="1" applyFill="1" applyBorder="1" applyAlignment="1" applyProtection="1">
      <alignment horizontal="right"/>
    </xf>
    <xf numFmtId="167" fontId="5" fillId="2" borderId="9" xfId="1" applyNumberFormat="1" applyFont="1" applyFill="1" applyBorder="1" applyAlignment="1" applyProtection="1">
      <alignment horizontal="right"/>
    </xf>
    <xf numFmtId="169" fontId="5" fillId="4" borderId="10" xfId="3" applyNumberFormat="1" applyFont="1" applyFill="1" applyBorder="1" applyAlignment="1" applyProtection="1">
      <alignment horizontal="left"/>
    </xf>
    <xf numFmtId="169" fontId="5" fillId="4" borderId="1" xfId="3" applyNumberFormat="1" applyFont="1" applyFill="1" applyBorder="1" applyAlignment="1" applyProtection="1">
      <alignment horizontal="center"/>
    </xf>
    <xf numFmtId="167" fontId="5" fillId="4" borderId="3" xfId="3" applyNumberFormat="1" applyFont="1" applyFill="1" applyBorder="1" applyAlignment="1" applyProtection="1">
      <alignment horizontal="right"/>
    </xf>
    <xf numFmtId="167" fontId="5" fillId="4" borderId="0" xfId="3" applyNumberFormat="1" applyFont="1" applyFill="1" applyBorder="1" applyAlignment="1" applyProtection="1">
      <alignment horizontal="right"/>
    </xf>
    <xf numFmtId="167" fontId="5" fillId="2" borderId="3" xfId="3" applyNumberFormat="1" applyFont="1" applyFill="1" applyBorder="1" applyAlignment="1" applyProtection="1">
      <alignment horizontal="right"/>
    </xf>
    <xf numFmtId="0" fontId="6" fillId="0" borderId="0" xfId="1" applyFont="1" applyBorder="1" applyProtection="1"/>
    <xf numFmtId="0" fontId="5" fillId="2" borderId="11" xfId="1" applyFont="1" applyFill="1" applyBorder="1" applyAlignment="1" applyProtection="1">
      <alignment horizontal="left"/>
    </xf>
    <xf numFmtId="0" fontId="5" fillId="2" borderId="5" xfId="1" applyFont="1" applyFill="1" applyBorder="1" applyAlignment="1" applyProtection="1">
      <alignment horizontal="center"/>
    </xf>
    <xf numFmtId="167" fontId="5" fillId="2" borderId="6" xfId="1" applyNumberFormat="1" applyFont="1" applyFill="1" applyBorder="1" applyAlignment="1" applyProtection="1">
      <alignment horizontal="right"/>
    </xf>
    <xf numFmtId="167" fontId="5" fillId="2" borderId="4" xfId="1" applyNumberFormat="1" applyFont="1" applyFill="1" applyBorder="1" applyAlignment="1" applyProtection="1">
      <alignment horizontal="right"/>
    </xf>
    <xf numFmtId="167" fontId="5" fillId="2" borderId="6" xfId="3" applyNumberFormat="1" applyFont="1" applyFill="1" applyBorder="1" applyAlignment="1" applyProtection="1">
      <alignment horizontal="right"/>
    </xf>
    <xf numFmtId="0" fontId="5" fillId="2" borderId="0" xfId="1" applyFont="1" applyFill="1" applyBorder="1" applyAlignment="1" applyProtection="1">
      <alignment horizontal="left"/>
    </xf>
    <xf numFmtId="0" fontId="5" fillId="2" borderId="0" xfId="1" applyFont="1" applyFill="1" applyBorder="1" applyAlignment="1" applyProtection="1">
      <alignment horizontal="center"/>
    </xf>
    <xf numFmtId="167" fontId="5" fillId="2" borderId="0" xfId="1" applyNumberFormat="1" applyFont="1" applyFill="1" applyBorder="1" applyAlignment="1" applyProtection="1">
      <alignment horizontal="right"/>
    </xf>
    <xf numFmtId="0" fontId="5" fillId="0" borderId="7" xfId="1" applyFont="1" applyBorder="1" applyAlignment="1" applyProtection="1">
      <alignment horizontal="left"/>
    </xf>
    <xf numFmtId="0" fontId="5" fillId="0" borderId="8" xfId="1" applyFont="1" applyBorder="1" applyAlignment="1" applyProtection="1">
      <alignment horizontal="left"/>
    </xf>
    <xf numFmtId="167" fontId="5" fillId="2" borderId="2" xfId="1" applyNumberFormat="1" applyFont="1" applyFill="1" applyBorder="1" applyAlignment="1" applyProtection="1">
      <alignment horizontal="right"/>
    </xf>
    <xf numFmtId="0" fontId="5" fillId="0" borderId="10" xfId="1" applyFont="1" applyBorder="1" applyAlignment="1" applyProtection="1">
      <alignment horizontal="left"/>
    </xf>
    <xf numFmtId="0" fontId="5" fillId="0" borderId="1" xfId="1" applyFont="1" applyBorder="1" applyAlignment="1" applyProtection="1">
      <alignment horizontal="left"/>
    </xf>
    <xf numFmtId="167" fontId="5" fillId="2" borderId="3" xfId="1" applyNumberFormat="1" applyFont="1" applyFill="1" applyBorder="1" applyAlignment="1" applyProtection="1">
      <alignment horizontal="right"/>
    </xf>
    <xf numFmtId="167" fontId="5" fillId="2" borderId="10" xfId="1" applyNumberFormat="1" applyFont="1" applyFill="1" applyBorder="1" applyAlignment="1" applyProtection="1">
      <alignment horizontal="right"/>
    </xf>
    <xf numFmtId="0" fontId="5" fillId="0" borderId="11" xfId="1" applyFont="1" applyBorder="1" applyAlignment="1" applyProtection="1">
      <alignment horizontal="left"/>
    </xf>
    <xf numFmtId="0" fontId="5" fillId="0" borderId="5" xfId="1" applyFont="1" applyBorder="1" applyAlignment="1" applyProtection="1">
      <alignment horizontal="left"/>
    </xf>
    <xf numFmtId="167" fontId="5" fillId="2" borderId="11" xfId="1" applyNumberFormat="1" applyFont="1" applyFill="1" applyBorder="1" applyAlignment="1" applyProtection="1">
      <alignment horizontal="right"/>
    </xf>
    <xf numFmtId="169" fontId="5" fillId="4" borderId="12" xfId="3" applyNumberFormat="1" applyFont="1" applyFill="1" applyBorder="1" applyAlignment="1" applyProtection="1">
      <alignment horizontal="left"/>
    </xf>
    <xf numFmtId="169" fontId="5" fillId="4" borderId="13" xfId="3" applyNumberFormat="1" applyFont="1" applyFill="1" applyBorder="1" applyAlignment="1" applyProtection="1">
      <alignment horizontal="center"/>
    </xf>
    <xf numFmtId="167" fontId="5" fillId="4" borderId="14" xfId="3" applyNumberFormat="1" applyFont="1" applyFill="1" applyBorder="1" applyAlignment="1" applyProtection="1">
      <alignment horizontal="right"/>
    </xf>
    <xf numFmtId="167" fontId="5" fillId="4" borderId="15" xfId="3" applyNumberFormat="1" applyFont="1" applyFill="1" applyBorder="1" applyAlignment="1" applyProtection="1">
      <alignment horizontal="right"/>
    </xf>
    <xf numFmtId="0" fontId="6" fillId="0" borderId="0" xfId="2" applyFont="1"/>
    <xf numFmtId="0" fontId="6" fillId="0" borderId="0" xfId="2" applyFont="1" applyAlignment="1">
      <alignment horizontal="left"/>
    </xf>
    <xf numFmtId="0" fontId="6" fillId="0" borderId="0" xfId="2" applyFont="1" applyAlignment="1">
      <alignment horizontal="right"/>
    </xf>
    <xf numFmtId="167" fontId="6" fillId="0" borderId="0" xfId="2" applyNumberFormat="1" applyFont="1" applyAlignment="1">
      <alignment horizontal="right"/>
    </xf>
    <xf numFmtId="0" fontId="5" fillId="2" borderId="10" xfId="1" applyFont="1" applyFill="1" applyBorder="1" applyAlignment="1" applyProtection="1">
      <alignment horizontal="left"/>
    </xf>
    <xf numFmtId="167" fontId="5" fillId="2" borderId="1" xfId="1" applyNumberFormat="1" applyFont="1" applyFill="1" applyBorder="1" applyAlignment="1" applyProtection="1">
      <alignment horizontal="right"/>
    </xf>
    <xf numFmtId="167" fontId="5" fillId="2" borderId="5" xfId="1" applyNumberFormat="1" applyFont="1" applyFill="1" applyBorder="1" applyAlignment="1" applyProtection="1">
      <alignment horizontal="right"/>
    </xf>
    <xf numFmtId="167" fontId="6" fillId="2" borderId="0" xfId="2" applyNumberFormat="1" applyFont="1" applyFill="1" applyBorder="1" applyAlignment="1">
      <alignment horizontal="right"/>
    </xf>
    <xf numFmtId="0" fontId="5" fillId="2" borderId="12" xfId="1" applyFont="1" applyFill="1" applyBorder="1" applyAlignment="1" applyProtection="1">
      <alignment horizontal="left"/>
    </xf>
    <xf numFmtId="167" fontId="5" fillId="2" borderId="14" xfId="1" applyNumberFormat="1" applyFont="1" applyFill="1" applyBorder="1" applyAlignment="1" applyProtection="1">
      <alignment horizontal="right"/>
    </xf>
    <xf numFmtId="167" fontId="5" fillId="2" borderId="15" xfId="1" applyNumberFormat="1" applyFont="1" applyFill="1" applyBorder="1" applyAlignment="1" applyProtection="1">
      <alignment horizontal="right"/>
    </xf>
    <xf numFmtId="0" fontId="5" fillId="2" borderId="0" xfId="1" applyFont="1" applyFill="1" applyAlignment="1" applyProtection="1">
      <alignment horizontal="left"/>
    </xf>
    <xf numFmtId="167" fontId="5" fillId="2" borderId="0" xfId="1" applyNumberFormat="1" applyFont="1" applyFill="1" applyAlignment="1" applyProtection="1">
      <alignment horizontal="right"/>
    </xf>
    <xf numFmtId="169" fontId="5" fillId="4" borderId="7" xfId="3" applyNumberFormat="1" applyFont="1" applyFill="1" applyBorder="1" applyAlignment="1" applyProtection="1">
      <alignment horizontal="left"/>
    </xf>
    <xf numFmtId="169" fontId="5" fillId="4" borderId="8" xfId="3" applyNumberFormat="1" applyFont="1" applyFill="1" applyBorder="1" applyAlignment="1" applyProtection="1">
      <alignment horizontal="center"/>
    </xf>
    <xf numFmtId="167" fontId="5" fillId="4" borderId="2" xfId="3" applyNumberFormat="1" applyFont="1" applyFill="1" applyBorder="1" applyAlignment="1" applyProtection="1">
      <alignment horizontal="right"/>
    </xf>
    <xf numFmtId="167" fontId="5" fillId="4" borderId="9" xfId="3" applyNumberFormat="1" applyFont="1" applyFill="1" applyBorder="1" applyAlignment="1" applyProtection="1">
      <alignment horizontal="right"/>
    </xf>
    <xf numFmtId="0" fontId="3" fillId="2" borderId="10" xfId="1" applyFont="1" applyFill="1" applyBorder="1" applyAlignment="1" applyProtection="1">
      <alignment horizontal="left"/>
    </xf>
    <xf numFmtId="0" fontId="3" fillId="2" borderId="1" xfId="1" applyFont="1" applyFill="1" applyBorder="1" applyAlignment="1" applyProtection="1">
      <alignment horizontal="left"/>
    </xf>
    <xf numFmtId="167" fontId="3" fillId="2" borderId="3" xfId="1" applyNumberFormat="1" applyFont="1" applyFill="1" applyBorder="1" applyAlignment="1" applyProtection="1">
      <alignment horizontal="right"/>
    </xf>
    <xf numFmtId="167" fontId="1" fillId="2" borderId="0" xfId="1" applyNumberFormat="1" applyFont="1" applyFill="1" applyBorder="1" applyAlignment="1" applyProtection="1">
      <alignment horizontal="right"/>
    </xf>
    <xf numFmtId="167" fontId="6" fillId="2" borderId="0" xfId="1" applyNumberFormat="1" applyFont="1" applyFill="1" applyProtection="1"/>
    <xf numFmtId="0" fontId="3" fillId="5" borderId="10" xfId="1" applyFont="1" applyFill="1" applyBorder="1" applyAlignment="1" applyProtection="1">
      <alignment horizontal="left"/>
    </xf>
    <xf numFmtId="0" fontId="3" fillId="5" borderId="1" xfId="1" applyFont="1" applyFill="1" applyBorder="1" applyAlignment="1" applyProtection="1">
      <alignment horizontal="right"/>
    </xf>
    <xf numFmtId="167" fontId="3" fillId="5" borderId="3" xfId="1" applyNumberFormat="1" applyFont="1" applyFill="1" applyBorder="1" applyAlignment="1" applyProtection="1">
      <alignment horizontal="right"/>
    </xf>
    <xf numFmtId="167" fontId="1" fillId="5" borderId="0" xfId="1" applyNumberFormat="1" applyFont="1" applyFill="1" applyBorder="1" applyAlignment="1" applyProtection="1">
      <alignment horizontal="right"/>
    </xf>
    <xf numFmtId="0" fontId="3" fillId="6" borderId="10" xfId="1" applyFont="1" applyFill="1" applyBorder="1" applyAlignment="1" applyProtection="1">
      <alignment horizontal="left"/>
    </xf>
    <xf numFmtId="0" fontId="3" fillId="6" borderId="1" xfId="1" applyFont="1" applyFill="1" applyBorder="1" applyAlignment="1" applyProtection="1">
      <alignment horizontal="right"/>
    </xf>
    <xf numFmtId="167" fontId="3" fillId="6" borderId="3" xfId="1" applyNumberFormat="1" applyFont="1" applyFill="1" applyBorder="1" applyAlignment="1" applyProtection="1">
      <alignment horizontal="right"/>
    </xf>
    <xf numFmtId="167" fontId="1" fillId="6" borderId="0" xfId="1" applyNumberFormat="1" applyFont="1" applyFill="1" applyBorder="1" applyAlignment="1" applyProtection="1">
      <alignment horizontal="right"/>
    </xf>
    <xf numFmtId="167" fontId="3" fillId="2" borderId="3" xfId="1" quotePrefix="1" applyNumberFormat="1" applyFont="1" applyFill="1" applyBorder="1" applyAlignment="1" applyProtection="1">
      <alignment horizontal="right"/>
    </xf>
    <xf numFmtId="0" fontId="3" fillId="2" borderId="11" xfId="1" applyFont="1" applyFill="1" applyBorder="1" applyAlignment="1" applyProtection="1">
      <alignment horizontal="left"/>
    </xf>
    <xf numFmtId="0" fontId="3" fillId="2" borderId="5" xfId="1" applyFont="1" applyFill="1" applyBorder="1" applyAlignment="1" applyProtection="1">
      <alignment horizontal="left"/>
    </xf>
    <xf numFmtId="167" fontId="3" fillId="2" borderId="6" xfId="1" quotePrefix="1" applyNumberFormat="1" applyFont="1" applyFill="1" applyBorder="1" applyAlignment="1" applyProtection="1">
      <alignment horizontal="right"/>
    </xf>
    <xf numFmtId="167" fontId="1" fillId="2" borderId="4" xfId="1" applyNumberFormat="1" applyFont="1" applyFill="1" applyBorder="1" applyAlignment="1" applyProtection="1">
      <alignment horizontal="right"/>
    </xf>
    <xf numFmtId="167" fontId="3" fillId="2" borderId="6" xfId="1" applyNumberFormat="1" applyFont="1" applyFill="1" applyBorder="1" applyAlignment="1" applyProtection="1">
      <alignment horizontal="right"/>
    </xf>
    <xf numFmtId="0" fontId="6" fillId="2" borderId="0" xfId="1" applyFont="1" applyFill="1" applyAlignment="1" applyProtection="1">
      <alignment horizontal="center"/>
    </xf>
    <xf numFmtId="167" fontId="5" fillId="2" borderId="0" xfId="3" quotePrefix="1" applyNumberFormat="1" applyFont="1" applyFill="1" applyBorder="1" applyAlignment="1" applyProtection="1">
      <alignment horizontal="right"/>
    </xf>
    <xf numFmtId="167" fontId="6" fillId="2" borderId="0" xfId="1" applyNumberFormat="1" applyFont="1" applyFill="1" applyAlignment="1" applyProtection="1">
      <alignment horizontal="right"/>
    </xf>
    <xf numFmtId="167" fontId="5" fillId="2" borderId="0" xfId="3" applyNumberFormat="1" applyFont="1" applyFill="1" applyBorder="1" applyAlignment="1" applyProtection="1">
      <alignment horizontal="right"/>
    </xf>
    <xf numFmtId="0" fontId="5" fillId="2" borderId="1" xfId="1" applyFont="1" applyFill="1" applyBorder="1" applyAlignment="1" applyProtection="1">
      <alignment horizontal="left"/>
    </xf>
    <xf numFmtId="167" fontId="6" fillId="2" borderId="0" xfId="1" applyNumberFormat="1" applyFont="1" applyFill="1" applyBorder="1" applyAlignment="1" applyProtection="1">
      <alignment horizontal="right"/>
    </xf>
    <xf numFmtId="0" fontId="5" fillId="7" borderId="10" xfId="1" applyFont="1" applyFill="1" applyBorder="1" applyAlignment="1" applyProtection="1">
      <alignment horizontal="left"/>
    </xf>
    <xf numFmtId="0" fontId="5" fillId="7" borderId="1" xfId="1" applyFont="1" applyFill="1" applyBorder="1" applyAlignment="1" applyProtection="1">
      <alignment horizontal="right"/>
    </xf>
    <xf numFmtId="167" fontId="5" fillId="7" borderId="3" xfId="3" applyNumberFormat="1" applyFont="1" applyFill="1" applyBorder="1" applyAlignment="1" applyProtection="1">
      <alignment horizontal="right"/>
    </xf>
    <xf numFmtId="167" fontId="6" fillId="7" borderId="0" xfId="1" applyNumberFormat="1" applyFont="1" applyFill="1" applyBorder="1" applyAlignment="1" applyProtection="1">
      <alignment horizontal="right"/>
    </xf>
    <xf numFmtId="0" fontId="5" fillId="2" borderId="5" xfId="1" applyFont="1" applyFill="1" applyBorder="1" applyAlignment="1" applyProtection="1">
      <alignment horizontal="left"/>
    </xf>
    <xf numFmtId="167" fontId="6" fillId="2" borderId="4" xfId="1" applyNumberFormat="1" applyFont="1" applyFill="1" applyBorder="1" applyAlignment="1" applyProtection="1">
      <alignment horizontal="right"/>
    </xf>
    <xf numFmtId="169" fontId="6" fillId="0" borderId="0" xfId="1" applyNumberFormat="1" applyFont="1" applyAlignment="1" applyProtection="1">
      <alignment horizontal="left"/>
    </xf>
    <xf numFmtId="169" fontId="6" fillId="0" borderId="0" xfId="1" applyNumberFormat="1" applyFont="1" applyProtection="1"/>
    <xf numFmtId="167" fontId="6" fillId="0" borderId="0" xfId="1" applyNumberFormat="1" applyFont="1" applyBorder="1" applyAlignment="1" applyProtection="1">
      <alignment horizontal="right"/>
    </xf>
    <xf numFmtId="0" fontId="6" fillId="0" borderId="0" xfId="1" applyFont="1" applyProtection="1"/>
    <xf numFmtId="167" fontId="5" fillId="4" borderId="8" xfId="3" applyNumberFormat="1" applyFont="1" applyFill="1" applyBorder="1" applyAlignment="1" applyProtection="1">
      <alignment horizontal="right"/>
    </xf>
    <xf numFmtId="167" fontId="5" fillId="2" borderId="1" xfId="3" applyNumberFormat="1" applyFont="1" applyFill="1" applyBorder="1" applyAlignment="1" applyProtection="1">
      <alignment horizontal="right"/>
    </xf>
    <xf numFmtId="167" fontId="3" fillId="2" borderId="1" xfId="1" applyNumberFormat="1" applyFont="1" applyFill="1" applyBorder="1" applyAlignment="1" applyProtection="1">
      <alignment horizontal="right"/>
    </xf>
    <xf numFmtId="0" fontId="6" fillId="0" borderId="1" xfId="2" applyFont="1" applyBorder="1"/>
    <xf numFmtId="167" fontId="6" fillId="2" borderId="0" xfId="2" applyNumberFormat="1" applyFont="1" applyFill="1" applyAlignment="1">
      <alignment horizontal="right"/>
    </xf>
    <xf numFmtId="167" fontId="6" fillId="0" borderId="0" xfId="2" applyNumberFormat="1" applyFont="1" applyBorder="1" applyAlignment="1">
      <alignment horizontal="right"/>
    </xf>
    <xf numFmtId="22" fontId="5" fillId="2" borderId="0" xfId="1" applyNumberFormat="1" applyFont="1" applyFill="1" applyAlignment="1" applyProtection="1">
      <alignment horizontal="left"/>
    </xf>
    <xf numFmtId="167" fontId="5" fillId="2" borderId="0" xfId="1" applyNumberFormat="1" applyFont="1" applyFill="1" applyAlignment="1" applyProtection="1">
      <alignment horizontal="left"/>
    </xf>
    <xf numFmtId="0" fontId="5" fillId="2" borderId="0" xfId="1" applyFont="1" applyFill="1" applyBorder="1" applyAlignment="1" applyProtection="1">
      <alignment horizontal="left" vertical="center"/>
    </xf>
    <xf numFmtId="165" fontId="5" fillId="2" borderId="0" xfId="5" applyNumberFormat="1" applyFont="1" applyFill="1" applyBorder="1" applyAlignment="1" applyProtection="1">
      <alignment horizontal="left" vertical="center"/>
    </xf>
    <xf numFmtId="164" fontId="3" fillId="0" borderId="0" xfId="2" applyNumberFormat="1" applyFont="1" applyAlignment="1">
      <alignment horizontal="left"/>
    </xf>
    <xf numFmtId="0" fontId="0" fillId="0" borderId="1" xfId="0" applyBorder="1" applyAlignment="1">
      <alignment horizontal="left" vertical="center"/>
    </xf>
    <xf numFmtId="0" fontId="7" fillId="2" borderId="0" xfId="1" applyFont="1" applyFill="1" applyProtection="1"/>
    <xf numFmtId="0" fontId="0" fillId="0" borderId="5" xfId="0" applyBorder="1" applyAlignment="1">
      <alignment horizontal="left" vertical="center"/>
    </xf>
  </cellXfs>
  <cellStyles count="8">
    <cellStyle name="Normal" xfId="0" builtinId="0"/>
    <cellStyle name="Normal 2" xfId="1"/>
    <cellStyle name="Normal 3" xfId="2"/>
    <cellStyle name="Separador de milhares 2" xfId="4"/>
    <cellStyle name="Separador de milhares 2 2" xfId="5"/>
    <cellStyle name="Separador de milhares 2 2 2" xfId="3"/>
    <cellStyle name="Separador de milhares 3" xfId="6"/>
    <cellStyle name="Separador de milhares 3 2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89"/>
  <sheetViews>
    <sheetView showGridLines="0" tabSelected="1" zoomScale="80" zoomScaleNormal="80" workbookViewId="0">
      <pane xSplit="5" ySplit="6" topLeftCell="W7" activePane="bottomRight" state="frozen"/>
      <selection pane="topRight" activeCell="F1" sqref="F1"/>
      <selection pane="bottomLeft" activeCell="A7" sqref="A7"/>
      <selection pane="bottomRight" activeCell="Z1" sqref="Z1"/>
    </sheetView>
  </sheetViews>
  <sheetFormatPr defaultColWidth="9" defaultRowHeight="15"/>
  <cols>
    <col min="1" max="1" width="2.7109375" bestFit="1" customWidth="1"/>
    <col min="3" max="3" width="24.7109375" style="4" customWidth="1"/>
    <col min="4" max="4" width="40" style="4" customWidth="1"/>
    <col min="5" max="27" width="15.85546875" style="4" customWidth="1"/>
    <col min="28" max="16384" width="9" style="4"/>
  </cols>
  <sheetData>
    <row r="1" spans="3:28" ht="24.95" customHeight="1">
      <c r="C1" s="105" t="s">
        <v>74</v>
      </c>
      <c r="D1" s="106" t="s">
        <v>75</v>
      </c>
      <c r="E1" s="1" t="s">
        <v>0</v>
      </c>
      <c r="F1" s="2">
        <v>42552</v>
      </c>
      <c r="G1" s="2">
        <v>42555</v>
      </c>
      <c r="H1" s="2">
        <v>42556</v>
      </c>
      <c r="I1" s="2">
        <v>42557</v>
      </c>
      <c r="J1" s="2">
        <v>42558</v>
      </c>
      <c r="K1" s="2">
        <v>42559</v>
      </c>
      <c r="L1" s="2">
        <v>42562</v>
      </c>
      <c r="M1" s="2">
        <v>42563</v>
      </c>
      <c r="N1" s="2">
        <v>42564</v>
      </c>
      <c r="O1" s="2">
        <v>42565</v>
      </c>
      <c r="P1" s="2">
        <v>42566</v>
      </c>
      <c r="Q1" s="2">
        <v>42569</v>
      </c>
      <c r="R1" s="2">
        <v>42570</v>
      </c>
      <c r="S1" s="2">
        <v>42571</v>
      </c>
      <c r="T1" s="2">
        <v>42572</v>
      </c>
      <c r="U1" s="2">
        <v>42573</v>
      </c>
      <c r="V1" s="2">
        <v>42576</v>
      </c>
      <c r="W1" s="2">
        <v>42577</v>
      </c>
      <c r="X1" s="2">
        <v>42578</v>
      </c>
      <c r="Y1" s="2">
        <v>42579</v>
      </c>
      <c r="Z1" s="2">
        <v>42580</v>
      </c>
      <c r="AA1" s="1" t="s">
        <v>0</v>
      </c>
      <c r="AB1" s="3"/>
    </row>
    <row r="2" spans="3:28" ht="24.95" customHeight="1">
      <c r="C2" s="107">
        <v>42552</v>
      </c>
      <c r="D2" s="108"/>
      <c r="E2" s="5"/>
      <c r="F2" s="6" t="s">
        <v>73</v>
      </c>
      <c r="G2" s="6" t="s">
        <v>69</v>
      </c>
      <c r="H2" s="6" t="s">
        <v>70</v>
      </c>
      <c r="I2" s="6" t="s">
        <v>71</v>
      </c>
      <c r="J2" s="6" t="s">
        <v>72</v>
      </c>
      <c r="K2" s="6" t="s">
        <v>73</v>
      </c>
      <c r="L2" s="6" t="s">
        <v>69</v>
      </c>
      <c r="M2" s="6" t="s">
        <v>70</v>
      </c>
      <c r="N2" s="6" t="s">
        <v>71</v>
      </c>
      <c r="O2" s="6" t="s">
        <v>72</v>
      </c>
      <c r="P2" s="6" t="s">
        <v>73</v>
      </c>
      <c r="Q2" s="6" t="s">
        <v>69</v>
      </c>
      <c r="R2" s="6" t="s">
        <v>70</v>
      </c>
      <c r="S2" s="6" t="s">
        <v>71</v>
      </c>
      <c r="T2" s="6" t="s">
        <v>72</v>
      </c>
      <c r="U2" s="6" t="s">
        <v>73</v>
      </c>
      <c r="V2" s="6" t="s">
        <v>69</v>
      </c>
      <c r="W2" s="6" t="s">
        <v>70</v>
      </c>
      <c r="X2" s="6" t="s">
        <v>71</v>
      </c>
      <c r="Y2" s="6" t="s">
        <v>72</v>
      </c>
      <c r="Z2" s="6" t="s">
        <v>73</v>
      </c>
      <c r="AA2" s="5"/>
      <c r="AB2" s="3"/>
    </row>
    <row r="3" spans="3:28" ht="24.95" customHeight="1" thickBot="1">
      <c r="C3" s="109"/>
      <c r="D3" s="110"/>
      <c r="E3" s="8">
        <v>42522</v>
      </c>
      <c r="F3" s="9" t="s">
        <v>1</v>
      </c>
      <c r="G3" s="9" t="s">
        <v>1</v>
      </c>
      <c r="H3" s="9" t="s">
        <v>1</v>
      </c>
      <c r="I3" s="9" t="s">
        <v>1</v>
      </c>
      <c r="J3" s="9" t="s">
        <v>1</v>
      </c>
      <c r="K3" s="9" t="s">
        <v>1</v>
      </c>
      <c r="L3" s="9" t="s">
        <v>1</v>
      </c>
      <c r="M3" s="9" t="s">
        <v>1</v>
      </c>
      <c r="N3" s="9" t="s">
        <v>1</v>
      </c>
      <c r="O3" s="9" t="s">
        <v>1</v>
      </c>
      <c r="P3" s="9" t="s">
        <v>1</v>
      </c>
      <c r="Q3" s="9" t="s">
        <v>1</v>
      </c>
      <c r="R3" s="9" t="s">
        <v>1</v>
      </c>
      <c r="S3" s="9" t="s">
        <v>1</v>
      </c>
      <c r="T3" s="9" t="s">
        <v>1</v>
      </c>
      <c r="U3" s="9" t="s">
        <v>1</v>
      </c>
      <c r="V3" s="9" t="s">
        <v>1</v>
      </c>
      <c r="W3" s="9" t="s">
        <v>1</v>
      </c>
      <c r="X3" s="9" t="s">
        <v>1</v>
      </c>
      <c r="Y3" s="9" t="s">
        <v>1</v>
      </c>
      <c r="Z3" s="9" t="s">
        <v>1</v>
      </c>
      <c r="AA3" s="8">
        <f>+C2</f>
        <v>42552</v>
      </c>
      <c r="AB3" s="10"/>
    </row>
    <row r="4" spans="3:28" ht="24.95" customHeight="1">
      <c r="C4" s="12" t="s">
        <v>2</v>
      </c>
      <c r="D4" s="13"/>
      <c r="E4" s="14"/>
      <c r="F4" s="15">
        <v>7979818.1769995689</v>
      </c>
      <c r="G4" s="15">
        <v>5706308.5869995728</v>
      </c>
      <c r="H4" s="15">
        <v>36857608.356999561</v>
      </c>
      <c r="I4" s="15">
        <v>33309113.466999561</v>
      </c>
      <c r="J4" s="15">
        <v>21827026.95699957</v>
      </c>
      <c r="K4" s="15">
        <v>12029483.746999577</v>
      </c>
      <c r="L4" s="15">
        <v>4387827.936999578</v>
      </c>
      <c r="M4" s="15">
        <v>6013674.5069995783</v>
      </c>
      <c r="N4" s="15">
        <v>6381654.5369995795</v>
      </c>
      <c r="O4" s="15">
        <v>4965926.2969995793</v>
      </c>
      <c r="P4" s="15">
        <v>4089619.1769995773</v>
      </c>
      <c r="Q4" s="15">
        <v>4265011.8869995782</v>
      </c>
      <c r="R4" s="15">
        <v>3139586.59699958</v>
      </c>
      <c r="S4" s="15">
        <v>9579440.5569995791</v>
      </c>
      <c r="T4" s="15">
        <v>6422083.3069995828</v>
      </c>
      <c r="U4" s="15">
        <v>7133736.7369995825</v>
      </c>
      <c r="V4" s="15">
        <v>8046819.9669995848</v>
      </c>
      <c r="W4" s="15">
        <v>13094080.506999588</v>
      </c>
      <c r="X4" s="15">
        <v>10408642.356999587</v>
      </c>
      <c r="Y4" s="15">
        <v>7419819.4569995888</v>
      </c>
      <c r="Z4" s="16">
        <v>6713872.5569995902</v>
      </c>
      <c r="AA4" s="14">
        <f>+F4</f>
        <v>7979818.1769995689</v>
      </c>
      <c r="AB4" s="10"/>
    </row>
    <row r="5" spans="3:28" ht="24.95" customHeight="1">
      <c r="C5" s="17" t="s">
        <v>3</v>
      </c>
      <c r="D5" s="18"/>
      <c r="E5" s="19">
        <v>7979818.1769995689</v>
      </c>
      <c r="F5" s="20">
        <v>5706308.5869995728</v>
      </c>
      <c r="G5" s="20">
        <v>36857608.356999561</v>
      </c>
      <c r="H5" s="20">
        <v>33309113.466999561</v>
      </c>
      <c r="I5" s="20">
        <v>21827026.95699957</v>
      </c>
      <c r="J5" s="20">
        <v>12029483.746999577</v>
      </c>
      <c r="K5" s="20">
        <v>4387827.936999578</v>
      </c>
      <c r="L5" s="20">
        <v>6013674.5069995783</v>
      </c>
      <c r="M5" s="20">
        <v>6381654.5369995795</v>
      </c>
      <c r="N5" s="20">
        <v>4965926.2969995793</v>
      </c>
      <c r="O5" s="20">
        <v>4089619.1769995773</v>
      </c>
      <c r="P5" s="20">
        <v>4265011.8869995782</v>
      </c>
      <c r="Q5" s="20">
        <v>3139586.59699958</v>
      </c>
      <c r="R5" s="20">
        <v>9579440.5569995791</v>
      </c>
      <c r="S5" s="20">
        <v>6422083.3069995828</v>
      </c>
      <c r="T5" s="20">
        <v>7133736.7369995825</v>
      </c>
      <c r="U5" s="20">
        <v>8046819.9669995848</v>
      </c>
      <c r="V5" s="20">
        <v>13094080.506999588</v>
      </c>
      <c r="W5" s="20">
        <v>10408642.356999587</v>
      </c>
      <c r="X5" s="20">
        <v>7419819.4569995888</v>
      </c>
      <c r="Y5" s="20">
        <v>6713872.5569995902</v>
      </c>
      <c r="Z5" s="20">
        <v>7046968.1869995892</v>
      </c>
      <c r="AA5" s="19">
        <f>+AA4+AA16+AA21+AA23-AA63-E21</f>
        <v>7046968.1869996786</v>
      </c>
      <c r="AB5" s="22"/>
    </row>
    <row r="6" spans="3:28" ht="24.95" customHeight="1" thickBot="1">
      <c r="C6" s="23" t="s">
        <v>4</v>
      </c>
      <c r="D6" s="24"/>
      <c r="E6" s="25">
        <v>-30102844</v>
      </c>
      <c r="F6" s="26">
        <v>-64672739</v>
      </c>
      <c r="G6" s="26">
        <v>0</v>
      </c>
      <c r="H6" s="26">
        <v>0</v>
      </c>
      <c r="I6" s="26">
        <v>0</v>
      </c>
      <c r="J6" s="26">
        <v>0</v>
      </c>
      <c r="K6" s="26">
        <v>-22266020</v>
      </c>
      <c r="L6" s="26">
        <v>-31495239</v>
      </c>
      <c r="M6" s="26">
        <v>-40674529</v>
      </c>
      <c r="N6" s="26">
        <v>-50053573</v>
      </c>
      <c r="O6" s="26">
        <v>-62041565</v>
      </c>
      <c r="P6" s="26">
        <v>-94982628</v>
      </c>
      <c r="Q6" s="26">
        <v>-105895764</v>
      </c>
      <c r="R6" s="26">
        <v>-87644346</v>
      </c>
      <c r="S6" s="26">
        <v>-93271933</v>
      </c>
      <c r="T6" s="26">
        <v>-94425253</v>
      </c>
      <c r="U6" s="26">
        <v>-81640087</v>
      </c>
      <c r="V6" s="26">
        <v>-108728488</v>
      </c>
      <c r="W6" s="26">
        <v>-99557904</v>
      </c>
      <c r="X6" s="26">
        <v>-95671972</v>
      </c>
      <c r="Y6" s="26">
        <v>-94967215</v>
      </c>
      <c r="Z6" s="26">
        <v>-90462374</v>
      </c>
      <c r="AA6" s="27">
        <f>+Z6</f>
        <v>-90462374</v>
      </c>
      <c r="AB6" s="10"/>
    </row>
    <row r="7" spans="3:28" ht="24.95" customHeight="1" thickBot="1">
      <c r="C7" s="28"/>
      <c r="D7" s="29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10"/>
    </row>
    <row r="8" spans="3:28" ht="24.95" customHeight="1">
      <c r="C8" s="31"/>
      <c r="D8" s="32" t="s">
        <v>5</v>
      </c>
      <c r="E8" s="33"/>
      <c r="F8" s="16">
        <v>0.57999999999999996</v>
      </c>
      <c r="G8" s="16">
        <v>1.39</v>
      </c>
      <c r="H8" s="16">
        <v>1.66</v>
      </c>
      <c r="I8" s="16">
        <v>123429.76000000001</v>
      </c>
      <c r="J8" s="16">
        <v>2.23</v>
      </c>
      <c r="K8" s="16">
        <v>2.52</v>
      </c>
      <c r="L8" s="16">
        <v>2.81</v>
      </c>
      <c r="M8" s="16">
        <v>3.08</v>
      </c>
      <c r="N8" s="16">
        <v>3.37</v>
      </c>
      <c r="O8" s="16">
        <v>3.66</v>
      </c>
      <c r="P8" s="16">
        <v>3.94</v>
      </c>
      <c r="Q8" s="16">
        <v>55490.12</v>
      </c>
      <c r="R8" s="16">
        <v>4.5</v>
      </c>
      <c r="S8" s="16">
        <v>524898.99</v>
      </c>
      <c r="T8" s="16">
        <v>5.05</v>
      </c>
      <c r="U8" s="16">
        <v>5.34</v>
      </c>
      <c r="V8" s="16">
        <v>5.62</v>
      </c>
      <c r="W8" s="16">
        <v>15655.63</v>
      </c>
      <c r="X8" s="16">
        <v>6.19</v>
      </c>
      <c r="Y8" s="16">
        <v>0.28000000000000003</v>
      </c>
      <c r="Z8" s="16">
        <v>0.56999999999999995</v>
      </c>
      <c r="AA8" s="33">
        <f>+Z8</f>
        <v>0.56999999999999995</v>
      </c>
      <c r="AB8" s="10"/>
    </row>
    <row r="9" spans="3:28" ht="24.95" customHeight="1">
      <c r="C9" s="34"/>
      <c r="D9" s="35" t="s">
        <v>6</v>
      </c>
      <c r="E9" s="36"/>
      <c r="F9" s="30">
        <v>35696.43</v>
      </c>
      <c r="G9" s="30">
        <v>11462.38</v>
      </c>
      <c r="H9" s="30">
        <v>28697.62</v>
      </c>
      <c r="I9" s="30">
        <v>28279.25</v>
      </c>
      <c r="J9" s="30">
        <v>7783.32</v>
      </c>
      <c r="K9" s="30">
        <v>10422.6</v>
      </c>
      <c r="L9" s="30">
        <v>34720.76</v>
      </c>
      <c r="M9" s="30">
        <v>6473.84</v>
      </c>
      <c r="N9" s="30">
        <v>9409.36</v>
      </c>
      <c r="O9" s="30">
        <v>29687.16</v>
      </c>
      <c r="P9" s="30">
        <v>32086.44</v>
      </c>
      <c r="Q9" s="30">
        <v>17993.7</v>
      </c>
      <c r="R9" s="30">
        <v>31542.35</v>
      </c>
      <c r="S9" s="30">
        <v>85717.22</v>
      </c>
      <c r="T9" s="30">
        <v>88569.31</v>
      </c>
      <c r="U9" s="30">
        <v>23466.2</v>
      </c>
      <c r="V9" s="30">
        <v>34241.64</v>
      </c>
      <c r="W9" s="30">
        <v>147350.82</v>
      </c>
      <c r="X9" s="30">
        <v>225603.04</v>
      </c>
      <c r="Y9" s="30">
        <v>26389.439999999999</v>
      </c>
      <c r="Z9" s="30">
        <v>44990.11</v>
      </c>
      <c r="AA9" s="36">
        <f t="shared" ref="AA9:AA12" si="0">+Z9</f>
        <v>44990.11</v>
      </c>
      <c r="AB9" s="10"/>
    </row>
    <row r="10" spans="3:28" ht="24.95" customHeight="1">
      <c r="C10" s="34"/>
      <c r="D10" s="35" t="s">
        <v>7</v>
      </c>
      <c r="E10" s="36"/>
      <c r="F10" s="30">
        <v>5652748.4199999999</v>
      </c>
      <c r="G10" s="30">
        <v>36829197.049999997</v>
      </c>
      <c r="H10" s="30">
        <v>33264080.969999999</v>
      </c>
      <c r="I10" s="30">
        <v>21656098.060000002</v>
      </c>
      <c r="J10" s="30">
        <v>11980432.49</v>
      </c>
      <c r="K10" s="30">
        <v>4357330.93</v>
      </c>
      <c r="L10" s="30">
        <v>5972683.0199999996</v>
      </c>
      <c r="M10" s="30">
        <v>6366412.4900000002</v>
      </c>
      <c r="N10" s="30">
        <v>4944254.97</v>
      </c>
      <c r="O10" s="30">
        <v>4051968.55</v>
      </c>
      <c r="P10" s="30">
        <v>4223073.53</v>
      </c>
      <c r="Q10" s="30">
        <v>3053796.09</v>
      </c>
      <c r="R10" s="30">
        <v>9537743.6400000006</v>
      </c>
      <c r="S10" s="30">
        <v>5802984.2000000002</v>
      </c>
      <c r="T10" s="30">
        <v>7034219.3799999999</v>
      </c>
      <c r="U10" s="30">
        <v>8012239.9900000002</v>
      </c>
      <c r="V10" s="30">
        <v>13045984.550000001</v>
      </c>
      <c r="W10" s="30">
        <v>10234286.859999999</v>
      </c>
      <c r="X10" s="30">
        <v>7175844.79</v>
      </c>
      <c r="Y10" s="30">
        <v>6673552.6500000004</v>
      </c>
      <c r="Z10" s="30">
        <v>6790083.1100000003</v>
      </c>
      <c r="AA10" s="36">
        <f t="shared" si="0"/>
        <v>6790083.1100000003</v>
      </c>
      <c r="AB10" s="10"/>
    </row>
    <row r="11" spans="3:28" ht="24.95" customHeight="1">
      <c r="C11" s="34"/>
      <c r="D11" s="35" t="s">
        <v>8</v>
      </c>
      <c r="E11" s="36"/>
      <c r="F11" s="37">
        <v>13008.67</v>
      </c>
      <c r="G11" s="30">
        <v>8836.82</v>
      </c>
      <c r="H11" s="30">
        <v>10827.16</v>
      </c>
      <c r="I11" s="30">
        <v>10642.62</v>
      </c>
      <c r="J11" s="30">
        <v>6569.32</v>
      </c>
      <c r="K11" s="30">
        <v>7617.36</v>
      </c>
      <c r="L11" s="30">
        <v>4093.15</v>
      </c>
      <c r="M11" s="30">
        <v>5922.19</v>
      </c>
      <c r="N11" s="30">
        <v>7680.1</v>
      </c>
      <c r="O11" s="30">
        <v>5427.74</v>
      </c>
      <c r="P11" s="30">
        <v>5571.48</v>
      </c>
      <c r="Q11" s="30">
        <v>6126.72</v>
      </c>
      <c r="R11" s="30">
        <v>4485.4799999999996</v>
      </c>
      <c r="S11" s="30">
        <v>5007.33</v>
      </c>
      <c r="T11" s="30">
        <v>7950.73</v>
      </c>
      <c r="U11" s="30">
        <v>7746.79</v>
      </c>
      <c r="V11" s="30">
        <v>7911.3</v>
      </c>
      <c r="W11" s="30">
        <v>6216.89</v>
      </c>
      <c r="X11" s="30">
        <v>10809.58</v>
      </c>
      <c r="Y11" s="30">
        <v>9750.5400000000009</v>
      </c>
      <c r="Z11" s="30">
        <v>205078.76</v>
      </c>
      <c r="AA11" s="36">
        <f t="shared" si="0"/>
        <v>205078.76</v>
      </c>
      <c r="AB11" s="10"/>
    </row>
    <row r="12" spans="3:28" ht="24.95" customHeight="1" thickBot="1">
      <c r="C12" s="38"/>
      <c r="D12" s="39" t="s">
        <v>9</v>
      </c>
      <c r="E12" s="25"/>
      <c r="F12" s="40">
        <v>4854.09</v>
      </c>
      <c r="G12" s="26">
        <v>8110.84</v>
      </c>
      <c r="H12" s="26">
        <v>5505.72</v>
      </c>
      <c r="I12" s="26">
        <v>8577.93</v>
      </c>
      <c r="J12" s="26">
        <v>34697.050000000003</v>
      </c>
      <c r="K12" s="26">
        <v>12455.25</v>
      </c>
      <c r="L12" s="26">
        <v>2175.4899999999998</v>
      </c>
      <c r="M12" s="26">
        <v>2843.66</v>
      </c>
      <c r="N12" s="26">
        <v>4579.47</v>
      </c>
      <c r="O12" s="26">
        <v>2533.0700000000002</v>
      </c>
      <c r="P12" s="26">
        <v>4277.5</v>
      </c>
      <c r="Q12" s="26">
        <v>6180.99</v>
      </c>
      <c r="R12" s="26">
        <v>5665.73</v>
      </c>
      <c r="S12" s="26">
        <v>3477.04</v>
      </c>
      <c r="T12" s="26">
        <v>2993.91</v>
      </c>
      <c r="U12" s="26">
        <v>3363.3</v>
      </c>
      <c r="V12" s="26">
        <v>5937.48</v>
      </c>
      <c r="W12" s="26">
        <v>5132.24</v>
      </c>
      <c r="X12" s="26">
        <v>7555.93</v>
      </c>
      <c r="Y12" s="26">
        <v>4180</v>
      </c>
      <c r="Z12" s="26">
        <v>6815.99</v>
      </c>
      <c r="AA12" s="25">
        <f t="shared" si="0"/>
        <v>6815.99</v>
      </c>
      <c r="AB12" s="10"/>
    </row>
    <row r="13" spans="3:28" ht="24.95" customHeight="1" thickBot="1">
      <c r="C13" s="28"/>
      <c r="D13" s="28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10"/>
    </row>
    <row r="14" spans="3:28" ht="24.95" customHeight="1" thickBot="1">
      <c r="C14" s="41" t="s">
        <v>10</v>
      </c>
      <c r="D14" s="42"/>
      <c r="E14" s="43">
        <v>406538.62600000534</v>
      </c>
      <c r="F14" s="44">
        <v>423541.26600000536</v>
      </c>
      <c r="G14" s="44">
        <v>888850.66600000544</v>
      </c>
      <c r="H14" s="44">
        <v>888856.8760000054</v>
      </c>
      <c r="I14" s="44">
        <v>888863.31600000535</v>
      </c>
      <c r="J14" s="44">
        <v>888869.91600000532</v>
      </c>
      <c r="K14" s="44">
        <v>1250053.2960000054</v>
      </c>
      <c r="L14" s="44">
        <v>299311.11600000539</v>
      </c>
      <c r="M14" s="44">
        <v>299317.46600000537</v>
      </c>
      <c r="N14" s="44">
        <v>306294.07600000536</v>
      </c>
      <c r="O14" s="44">
        <v>313321.57600000536</v>
      </c>
      <c r="P14" s="44">
        <v>320077.00600000535</v>
      </c>
      <c r="Q14" s="44">
        <v>327243.88600000535</v>
      </c>
      <c r="R14" s="44">
        <v>358849.91600000532</v>
      </c>
      <c r="S14" s="44">
        <v>513664.21600000537</v>
      </c>
      <c r="T14" s="44">
        <v>930084.38600000541</v>
      </c>
      <c r="U14" s="44">
        <v>930090.90600000543</v>
      </c>
      <c r="V14" s="44">
        <v>930097.3760000054</v>
      </c>
      <c r="W14" s="44">
        <v>30103.816000005401</v>
      </c>
      <c r="X14" s="44">
        <v>30110.396000005403</v>
      </c>
      <c r="Y14" s="44">
        <v>273389.96600000537</v>
      </c>
      <c r="Z14" s="44">
        <v>899321.21600000537</v>
      </c>
      <c r="AA14" s="43">
        <f>+E14-AA16-AA19+AA67+AA17-AA18</f>
        <v>899321.21600000572</v>
      </c>
      <c r="AB14" s="22"/>
    </row>
    <row r="15" spans="3:28" ht="24.95" customHeight="1" thickBot="1">
      <c r="C15" s="46"/>
      <c r="D15" s="45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8"/>
      <c r="AA15" s="47"/>
      <c r="AB15" s="45"/>
    </row>
    <row r="16" spans="3:28" ht="24.95" customHeight="1">
      <c r="C16" s="12" t="s">
        <v>11</v>
      </c>
      <c r="D16" s="12"/>
      <c r="E16" s="33"/>
      <c r="F16" s="16"/>
      <c r="G16" s="16"/>
      <c r="H16" s="16"/>
      <c r="I16" s="16"/>
      <c r="J16" s="16"/>
      <c r="K16" s="16"/>
      <c r="L16" s="16">
        <v>1000000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>
        <v>900000</v>
      </c>
      <c r="X16" s="16"/>
      <c r="Y16" s="16"/>
      <c r="Z16" s="16"/>
      <c r="AA16" s="33">
        <f>SUM(F16:$Z$16)</f>
        <v>1900000</v>
      </c>
      <c r="AB16" s="10"/>
    </row>
    <row r="17" spans="1:28" ht="24.95" customHeight="1">
      <c r="C17" s="49" t="s">
        <v>12</v>
      </c>
      <c r="D17" s="49"/>
      <c r="E17" s="36"/>
      <c r="F17" s="30">
        <v>7.26</v>
      </c>
      <c r="G17" s="30">
        <v>6.67</v>
      </c>
      <c r="H17" s="30">
        <v>6.21</v>
      </c>
      <c r="I17" s="30">
        <v>6.44</v>
      </c>
      <c r="J17" s="30">
        <v>6.6</v>
      </c>
      <c r="K17" s="30">
        <v>6.81</v>
      </c>
      <c r="L17" s="30">
        <v>6.48</v>
      </c>
      <c r="M17" s="30">
        <v>6.35</v>
      </c>
      <c r="N17" s="30">
        <v>6.61</v>
      </c>
      <c r="O17" s="30">
        <v>6.5</v>
      </c>
      <c r="P17" s="30">
        <v>6.43</v>
      </c>
      <c r="Q17" s="30">
        <v>6.48</v>
      </c>
      <c r="R17" s="30">
        <v>6.43</v>
      </c>
      <c r="S17" s="30">
        <v>6.64</v>
      </c>
      <c r="T17" s="30">
        <v>6.02</v>
      </c>
      <c r="U17" s="30">
        <v>6.52</v>
      </c>
      <c r="V17" s="30">
        <v>6.47</v>
      </c>
      <c r="W17" s="30">
        <v>6.44</v>
      </c>
      <c r="X17" s="30">
        <v>6.58</v>
      </c>
      <c r="Y17" s="30">
        <v>6.41</v>
      </c>
      <c r="Z17" s="30">
        <v>6.78</v>
      </c>
      <c r="AA17" s="36">
        <f>SUM(F17:$Z$17)</f>
        <v>137.13</v>
      </c>
      <c r="AB17" s="10"/>
    </row>
    <row r="18" spans="1:28" ht="24.95" customHeight="1">
      <c r="C18" s="49" t="s">
        <v>13</v>
      </c>
      <c r="D18" s="49"/>
      <c r="E18" s="36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6">
        <f>SUM(F18:$Z$18)</f>
        <v>0</v>
      </c>
      <c r="AB18" s="10"/>
    </row>
    <row r="19" spans="1:28" ht="24.95" customHeight="1" thickBot="1">
      <c r="C19" s="23" t="s">
        <v>14</v>
      </c>
      <c r="D19" s="23"/>
      <c r="E19" s="25"/>
      <c r="F19" s="26"/>
      <c r="G19" s="26">
        <v>-11.73</v>
      </c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>
        <v>141.91999999999999</v>
      </c>
      <c r="Z19" s="26"/>
      <c r="AA19" s="25">
        <f>SUM(F19:$Z$19)</f>
        <v>130.19</v>
      </c>
      <c r="AB19" s="10"/>
    </row>
    <row r="20" spans="1:28" ht="24.95" customHeight="1" thickBot="1">
      <c r="C20" s="46"/>
      <c r="D20" s="45"/>
      <c r="E20" s="52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52"/>
      <c r="AB20" s="45"/>
    </row>
    <row r="21" spans="1:28" ht="24.95" customHeight="1" thickBot="1">
      <c r="C21" s="53" t="s">
        <v>15</v>
      </c>
      <c r="D21" s="53"/>
      <c r="E21" s="54">
        <v>0</v>
      </c>
      <c r="F21" s="55">
        <v>0</v>
      </c>
      <c r="G21" s="55">
        <v>0</v>
      </c>
      <c r="H21" s="55">
        <v>0</v>
      </c>
      <c r="I21" s="55">
        <v>0</v>
      </c>
      <c r="J21" s="55">
        <v>0</v>
      </c>
      <c r="K21" s="55">
        <v>0</v>
      </c>
      <c r="L21" s="55">
        <v>0</v>
      </c>
      <c r="M21" s="55">
        <v>0</v>
      </c>
      <c r="N21" s="55">
        <v>0</v>
      </c>
      <c r="O21" s="55">
        <v>0</v>
      </c>
      <c r="P21" s="55">
        <v>0</v>
      </c>
      <c r="Q21" s="55">
        <v>0</v>
      </c>
      <c r="R21" s="55">
        <v>0</v>
      </c>
      <c r="S21" s="55">
        <v>0</v>
      </c>
      <c r="T21" s="55">
        <v>0</v>
      </c>
      <c r="U21" s="55">
        <v>0</v>
      </c>
      <c r="V21" s="55">
        <v>0</v>
      </c>
      <c r="W21" s="55">
        <v>0</v>
      </c>
      <c r="X21" s="55">
        <v>0</v>
      </c>
      <c r="Y21" s="55">
        <v>0</v>
      </c>
      <c r="Z21" s="55">
        <v>0</v>
      </c>
      <c r="AA21" s="54">
        <f>+SUM(F21:$Z$21)</f>
        <v>0</v>
      </c>
      <c r="AB21" s="10"/>
    </row>
    <row r="22" spans="1:28" ht="24.95" customHeight="1" thickBot="1">
      <c r="C22" s="56"/>
      <c r="D22" s="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10"/>
    </row>
    <row r="23" spans="1:28" ht="24.95" customHeight="1">
      <c r="C23" s="58" t="s">
        <v>16</v>
      </c>
      <c r="D23" s="59"/>
      <c r="E23" s="60"/>
      <c r="F23" s="61">
        <v>21135844.580000002</v>
      </c>
      <c r="G23" s="61">
        <v>115518994.91</v>
      </c>
      <c r="H23" s="61">
        <v>16488224.820000002</v>
      </c>
      <c r="I23" s="61">
        <v>13037526.48</v>
      </c>
      <c r="J23" s="61">
        <v>10458686.580000002</v>
      </c>
      <c r="K23" s="61">
        <v>9904723.8900000025</v>
      </c>
      <c r="L23" s="61">
        <v>10205904.709999999</v>
      </c>
      <c r="M23" s="61">
        <v>10060254.689999999</v>
      </c>
      <c r="N23" s="61">
        <v>9399851.4299999997</v>
      </c>
      <c r="O23" s="61">
        <v>6936633.3399999989</v>
      </c>
      <c r="P23" s="61">
        <v>7676283.1300000018</v>
      </c>
      <c r="Q23" s="61">
        <v>6866441.2000000011</v>
      </c>
      <c r="R23" s="61">
        <v>113977379.14</v>
      </c>
      <c r="S23" s="61">
        <v>13022099.840000002</v>
      </c>
      <c r="T23" s="61">
        <v>20048763.75</v>
      </c>
      <c r="U23" s="61">
        <v>13737416.290000001</v>
      </c>
      <c r="V23" s="61">
        <v>17750301.720000003</v>
      </c>
      <c r="W23" s="61">
        <v>24376237.629999999</v>
      </c>
      <c r="X23" s="61">
        <v>28478523.580000002</v>
      </c>
      <c r="Y23" s="61">
        <v>28021491.880000003</v>
      </c>
      <c r="Z23" s="61">
        <v>30471818.449999996</v>
      </c>
      <c r="AA23" s="60">
        <f>+AA24+AA33+SUM(AA38:AA43)</f>
        <v>527573402.04000008</v>
      </c>
      <c r="AB23" s="22"/>
    </row>
    <row r="24" spans="1:28" ht="24.95" customHeight="1">
      <c r="B24">
        <v>801</v>
      </c>
      <c r="C24" s="62" t="s">
        <v>17</v>
      </c>
      <c r="D24" s="63"/>
      <c r="E24" s="64"/>
      <c r="F24" s="65">
        <v>20869007.300000001</v>
      </c>
      <c r="G24" s="65">
        <v>15518994.609999999</v>
      </c>
      <c r="H24" s="65">
        <v>16487673.940000001</v>
      </c>
      <c r="I24" s="65">
        <v>12913014.279999999</v>
      </c>
      <c r="J24" s="65">
        <v>10457622.370000001</v>
      </c>
      <c r="K24" s="65">
        <v>9903866.0900000017</v>
      </c>
      <c r="L24" s="65">
        <v>10205814.42</v>
      </c>
      <c r="M24" s="65">
        <v>10060254.42</v>
      </c>
      <c r="N24" s="65">
        <v>9399761.4299999997</v>
      </c>
      <c r="O24" s="65">
        <v>6936588.3399999989</v>
      </c>
      <c r="P24" s="65">
        <v>7676147.8500000015</v>
      </c>
      <c r="Q24" s="65">
        <v>6810955.0200000005</v>
      </c>
      <c r="R24" s="65">
        <v>13977199.139999999</v>
      </c>
      <c r="S24" s="65">
        <v>12497115.350000001</v>
      </c>
      <c r="T24" s="65">
        <v>14188015.75</v>
      </c>
      <c r="U24" s="65">
        <v>13737416.000000002</v>
      </c>
      <c r="V24" s="65">
        <v>17750256.440000001</v>
      </c>
      <c r="W24" s="65">
        <v>24360494.870000001</v>
      </c>
      <c r="X24" s="65">
        <v>28417492.470000003</v>
      </c>
      <c r="Y24" s="65">
        <v>28021491.880000003</v>
      </c>
      <c r="Z24" s="65">
        <v>28313159.249999996</v>
      </c>
      <c r="AA24" s="64">
        <f>SUM(F24:$Z$24)</f>
        <v>318502341.22000003</v>
      </c>
      <c r="AB24" s="66"/>
    </row>
    <row r="25" spans="1:28" ht="24.95" customHeight="1">
      <c r="A25" t="s">
        <v>18</v>
      </c>
      <c r="C25" s="67" t="s">
        <v>19</v>
      </c>
      <c r="D25" s="68"/>
      <c r="E25" s="69"/>
      <c r="F25" s="70">
        <v>22062.17</v>
      </c>
      <c r="G25" s="70">
        <v>11734.7</v>
      </c>
      <c r="H25" s="70">
        <v>17235.240000000002</v>
      </c>
      <c r="I25" s="70">
        <v>28424.76</v>
      </c>
      <c r="J25" s="70">
        <v>10823.32</v>
      </c>
      <c r="K25" s="70">
        <v>62187.15</v>
      </c>
      <c r="L25" s="70">
        <v>79539.100000000006</v>
      </c>
      <c r="M25" s="70">
        <v>6473.84</v>
      </c>
      <c r="N25" s="70">
        <v>2935.52</v>
      </c>
      <c r="O25" s="70">
        <v>20277.8</v>
      </c>
      <c r="P25" s="70">
        <v>58829.51</v>
      </c>
      <c r="Q25" s="70">
        <v>26414.5</v>
      </c>
      <c r="R25" s="70">
        <v>13574</v>
      </c>
      <c r="S25" s="70">
        <v>85717.22</v>
      </c>
      <c r="T25" s="70">
        <v>98346.42</v>
      </c>
      <c r="U25" s="70">
        <v>23466.2</v>
      </c>
      <c r="V25" s="70">
        <v>177359.52</v>
      </c>
      <c r="W25" s="70">
        <v>113109.18</v>
      </c>
      <c r="X25" s="70">
        <v>225603.04</v>
      </c>
      <c r="Y25" s="70">
        <v>104228.07</v>
      </c>
      <c r="Z25" s="70">
        <v>18600.669999999998</v>
      </c>
      <c r="AA25" s="69">
        <f>SUM(F25:$Z$25)</f>
        <v>1206941.93</v>
      </c>
      <c r="AB25" s="10"/>
    </row>
    <row r="26" spans="1:28" ht="24.95" customHeight="1">
      <c r="A26" t="s">
        <v>18</v>
      </c>
      <c r="C26" s="67" t="s">
        <v>20</v>
      </c>
      <c r="D26" s="68"/>
      <c r="E26" s="69"/>
      <c r="F26" s="70">
        <v>0</v>
      </c>
      <c r="G26" s="70">
        <v>0</v>
      </c>
      <c r="H26" s="70">
        <v>0</v>
      </c>
      <c r="I26" s="70">
        <v>0</v>
      </c>
      <c r="J26" s="70">
        <v>0</v>
      </c>
      <c r="K26" s="70">
        <v>0</v>
      </c>
      <c r="L26" s="70">
        <v>0</v>
      </c>
      <c r="M26" s="70">
        <v>0</v>
      </c>
      <c r="N26" s="70">
        <v>0</v>
      </c>
      <c r="O26" s="70">
        <v>0</v>
      </c>
      <c r="P26" s="70">
        <v>4857.9799999999996</v>
      </c>
      <c r="Q26" s="70">
        <v>0</v>
      </c>
      <c r="R26" s="70">
        <v>0</v>
      </c>
      <c r="S26" s="70">
        <v>0</v>
      </c>
      <c r="T26" s="70">
        <v>0</v>
      </c>
      <c r="U26" s="70">
        <v>0</v>
      </c>
      <c r="V26" s="70">
        <v>0</v>
      </c>
      <c r="W26" s="70">
        <v>0</v>
      </c>
      <c r="X26" s="70">
        <v>0</v>
      </c>
      <c r="Y26" s="70">
        <v>0</v>
      </c>
      <c r="Z26" s="70">
        <v>0</v>
      </c>
      <c r="AA26" s="69">
        <f>SUM(F26:$Z$26)</f>
        <v>4857.9799999999996</v>
      </c>
      <c r="AB26" s="10"/>
    </row>
    <row r="27" spans="1:28" ht="24.95" customHeight="1">
      <c r="A27" t="s">
        <v>18</v>
      </c>
      <c r="C27" s="71" t="s">
        <v>21</v>
      </c>
      <c r="D27" s="72"/>
      <c r="E27" s="73"/>
      <c r="F27" s="74">
        <v>385166.91</v>
      </c>
      <c r="G27" s="74">
        <v>516349.52</v>
      </c>
      <c r="H27" s="74">
        <v>1347076.12</v>
      </c>
      <c r="I27" s="74">
        <v>484232.04</v>
      </c>
      <c r="J27" s="74">
        <v>488154.02</v>
      </c>
      <c r="K27" s="74">
        <v>526559.56999999995</v>
      </c>
      <c r="L27" s="74">
        <v>567757.18999999994</v>
      </c>
      <c r="M27" s="74">
        <v>1245596.73</v>
      </c>
      <c r="N27" s="74">
        <v>506242.55</v>
      </c>
      <c r="O27" s="74">
        <v>415738.47</v>
      </c>
      <c r="P27" s="74">
        <v>396456.95</v>
      </c>
      <c r="Q27" s="74">
        <v>353948.87</v>
      </c>
      <c r="R27" s="74">
        <v>972227.68</v>
      </c>
      <c r="S27" s="74">
        <v>414348.78</v>
      </c>
      <c r="T27" s="74">
        <v>381593.47</v>
      </c>
      <c r="U27" s="74">
        <v>410111</v>
      </c>
      <c r="V27" s="74">
        <v>408805.72</v>
      </c>
      <c r="W27" s="74">
        <v>1004379.44</v>
      </c>
      <c r="X27" s="74">
        <v>434372.97</v>
      </c>
      <c r="Y27" s="74">
        <v>373478.68</v>
      </c>
      <c r="Z27" s="74">
        <v>370551.44</v>
      </c>
      <c r="AA27" s="73">
        <f>SUM(F27:$Z$27)</f>
        <v>12003148.119999999</v>
      </c>
      <c r="AB27" s="10"/>
    </row>
    <row r="28" spans="1:28" ht="24.95" customHeight="1">
      <c r="A28" t="s">
        <v>18</v>
      </c>
      <c r="C28" s="71" t="s">
        <v>22</v>
      </c>
      <c r="D28" s="72"/>
      <c r="E28" s="73"/>
      <c r="F28" s="74">
        <v>514683.9</v>
      </c>
      <c r="G28" s="74">
        <v>773756.73</v>
      </c>
      <c r="H28" s="74">
        <v>795225.45</v>
      </c>
      <c r="I28" s="74">
        <v>1141807.71</v>
      </c>
      <c r="J28" s="74">
        <v>709608.2</v>
      </c>
      <c r="K28" s="74">
        <v>688278.17</v>
      </c>
      <c r="L28" s="74">
        <v>638436.13</v>
      </c>
      <c r="M28" s="74">
        <v>529995.18999999994</v>
      </c>
      <c r="N28" s="74">
        <v>646164.91</v>
      </c>
      <c r="O28" s="74">
        <v>566227.49</v>
      </c>
      <c r="P28" s="74">
        <v>464005.59</v>
      </c>
      <c r="Q28" s="74">
        <v>426230.92</v>
      </c>
      <c r="R28" s="74">
        <v>458487.54</v>
      </c>
      <c r="S28" s="74">
        <v>816868.4</v>
      </c>
      <c r="T28" s="74">
        <v>500445.59</v>
      </c>
      <c r="U28" s="74">
        <v>531694.72</v>
      </c>
      <c r="V28" s="74">
        <v>509099.37</v>
      </c>
      <c r="W28" s="74">
        <v>454650.81</v>
      </c>
      <c r="X28" s="74">
        <v>873069.43</v>
      </c>
      <c r="Y28" s="74">
        <v>553056.23</v>
      </c>
      <c r="Z28" s="74">
        <v>514903.61</v>
      </c>
      <c r="AA28" s="73">
        <f>SUM(F28:$Z$28)</f>
        <v>13106696.09</v>
      </c>
      <c r="AB28" s="10"/>
    </row>
    <row r="29" spans="1:28" ht="24.95" customHeight="1">
      <c r="A29" t="s">
        <v>18</v>
      </c>
      <c r="C29" s="71" t="s">
        <v>23</v>
      </c>
      <c r="D29" s="72"/>
      <c r="E29" s="73"/>
      <c r="F29" s="74">
        <v>4014433.85</v>
      </c>
      <c r="G29" s="74">
        <v>4136557.9</v>
      </c>
      <c r="H29" s="74">
        <v>5311852.5</v>
      </c>
      <c r="I29" s="74">
        <v>3528266.15</v>
      </c>
      <c r="J29" s="74">
        <v>2856269.99</v>
      </c>
      <c r="K29" s="74">
        <v>3684826</v>
      </c>
      <c r="L29" s="74">
        <v>4601215.58</v>
      </c>
      <c r="M29" s="74">
        <v>4256206.62</v>
      </c>
      <c r="N29" s="74">
        <v>3781371.39</v>
      </c>
      <c r="O29" s="74">
        <v>2868264.74</v>
      </c>
      <c r="P29" s="74">
        <v>3208974.33</v>
      </c>
      <c r="Q29" s="74">
        <v>2154395.66</v>
      </c>
      <c r="R29" s="74">
        <v>7775720.3099999996</v>
      </c>
      <c r="S29" s="74">
        <v>4375344.4800000004</v>
      </c>
      <c r="T29" s="74">
        <v>5115596.16</v>
      </c>
      <c r="U29" s="74">
        <v>6220169.7800000003</v>
      </c>
      <c r="V29" s="74">
        <v>6138285.54</v>
      </c>
      <c r="W29" s="74">
        <v>8473637.4199999999</v>
      </c>
      <c r="X29" s="74">
        <v>4912576.9000000004</v>
      </c>
      <c r="Y29" s="74">
        <v>4703824.83</v>
      </c>
      <c r="Z29" s="74">
        <v>3321868.92</v>
      </c>
      <c r="AA29" s="73">
        <f>SUM(F$29:$Z29)</f>
        <v>95439659.050000012</v>
      </c>
      <c r="AB29" s="10"/>
    </row>
    <row r="30" spans="1:28" ht="24.95" customHeight="1">
      <c r="A30" t="s">
        <v>18</v>
      </c>
      <c r="C30" s="67" t="s">
        <v>24</v>
      </c>
      <c r="D30" s="68"/>
      <c r="E30" s="69"/>
      <c r="F30" s="70">
        <v>4608666.0199999996</v>
      </c>
      <c r="G30" s="70">
        <v>3484982.16</v>
      </c>
      <c r="H30" s="70">
        <v>3719391.74</v>
      </c>
      <c r="I30" s="70">
        <v>4018042.47</v>
      </c>
      <c r="J30" s="70">
        <v>3766086.39</v>
      </c>
      <c r="K30" s="70">
        <v>2155824</v>
      </c>
      <c r="L30" s="70">
        <v>3250686.79</v>
      </c>
      <c r="M30" s="70">
        <v>2477669.4300000002</v>
      </c>
      <c r="N30" s="70">
        <v>3367315.7</v>
      </c>
      <c r="O30" s="70">
        <v>2208698.6</v>
      </c>
      <c r="P30" s="70">
        <v>2424329.77</v>
      </c>
      <c r="Q30" s="70">
        <v>2565925.09</v>
      </c>
      <c r="R30" s="70">
        <v>3087382.36</v>
      </c>
      <c r="S30" s="70">
        <v>4787828.66</v>
      </c>
      <c r="T30" s="70">
        <v>6807711.3399999999</v>
      </c>
      <c r="U30" s="70">
        <v>5279695.0999999996</v>
      </c>
      <c r="V30" s="70">
        <v>8766855.5299999993</v>
      </c>
      <c r="W30" s="70">
        <v>11431770.17</v>
      </c>
      <c r="X30" s="70">
        <v>13811055.050000001</v>
      </c>
      <c r="Y30" s="70">
        <v>13513647.4</v>
      </c>
      <c r="Z30" s="70">
        <v>10845945.4</v>
      </c>
      <c r="AA30" s="69">
        <f>SUM(F$30:$Z30)</f>
        <v>116379509.17</v>
      </c>
      <c r="AB30" s="66"/>
    </row>
    <row r="31" spans="1:28" ht="24.95" customHeight="1">
      <c r="A31" t="s">
        <v>18</v>
      </c>
      <c r="C31" s="67" t="s">
        <v>25</v>
      </c>
      <c r="D31" s="68"/>
      <c r="E31" s="69"/>
      <c r="F31" s="70">
        <v>11215389.32</v>
      </c>
      <c r="G31" s="70">
        <v>6430866.8499999996</v>
      </c>
      <c r="H31" s="70">
        <v>5188592.05</v>
      </c>
      <c r="I31" s="70">
        <v>3532587.86</v>
      </c>
      <c r="J31" s="70">
        <v>2493916.29</v>
      </c>
      <c r="K31" s="70">
        <v>2672464.4</v>
      </c>
      <c r="L31" s="70">
        <v>977632.31</v>
      </c>
      <c r="M31" s="70">
        <v>1472982.08</v>
      </c>
      <c r="N31" s="70">
        <v>982948.07</v>
      </c>
      <c r="O31" s="70">
        <v>798771.39</v>
      </c>
      <c r="P31" s="70">
        <v>1066221.24</v>
      </c>
      <c r="Q31" s="70">
        <v>1236627.74</v>
      </c>
      <c r="R31" s="70">
        <v>1604645.01</v>
      </c>
      <c r="S31" s="70">
        <v>1928071</v>
      </c>
      <c r="T31" s="70">
        <v>1228993.3999999999</v>
      </c>
      <c r="U31" s="70">
        <v>1211237.31</v>
      </c>
      <c r="V31" s="70">
        <v>1701720.76</v>
      </c>
      <c r="W31" s="70">
        <v>2840750.59</v>
      </c>
      <c r="X31" s="70">
        <v>8056905.9400000004</v>
      </c>
      <c r="Y31" s="70">
        <v>8680710.0999999996</v>
      </c>
      <c r="Z31" s="70">
        <v>13137860.720000001</v>
      </c>
      <c r="AA31" s="69">
        <f>SUM(F$31:$Z31)</f>
        <v>78459894.430000007</v>
      </c>
      <c r="AB31" s="10"/>
    </row>
    <row r="32" spans="1:28" ht="24.95" customHeight="1">
      <c r="A32" t="s">
        <v>18</v>
      </c>
      <c r="C32" s="67" t="s">
        <v>26</v>
      </c>
      <c r="D32" s="68"/>
      <c r="E32" s="69"/>
      <c r="F32" s="70">
        <v>108605.13</v>
      </c>
      <c r="G32" s="70">
        <v>164746.75</v>
      </c>
      <c r="H32" s="70">
        <v>108300.84</v>
      </c>
      <c r="I32" s="70">
        <v>179653.29</v>
      </c>
      <c r="J32" s="70">
        <v>132764.16</v>
      </c>
      <c r="K32" s="70">
        <v>113726.8</v>
      </c>
      <c r="L32" s="70">
        <v>90547.32</v>
      </c>
      <c r="M32" s="70">
        <v>71330.53</v>
      </c>
      <c r="N32" s="70">
        <v>112783.29</v>
      </c>
      <c r="O32" s="70">
        <v>58609.85</v>
      </c>
      <c r="P32" s="70">
        <v>52472.480000000003</v>
      </c>
      <c r="Q32" s="70">
        <v>47412.24</v>
      </c>
      <c r="R32" s="70">
        <v>65162.239999999998</v>
      </c>
      <c r="S32" s="70">
        <v>88936.81</v>
      </c>
      <c r="T32" s="70">
        <v>55329.37</v>
      </c>
      <c r="U32" s="70">
        <v>61041.89</v>
      </c>
      <c r="V32" s="70">
        <v>48130</v>
      </c>
      <c r="W32" s="70">
        <v>42197.26</v>
      </c>
      <c r="X32" s="70">
        <v>103909.14</v>
      </c>
      <c r="Y32" s="70">
        <v>92546.57</v>
      </c>
      <c r="Z32" s="70">
        <v>103428.49</v>
      </c>
      <c r="AA32" s="69">
        <f>SUM(F$32:$Z32)</f>
        <v>1901634.4500000002</v>
      </c>
      <c r="AB32" s="10"/>
    </row>
    <row r="33" spans="1:28" ht="24.95" customHeight="1">
      <c r="B33">
        <v>805</v>
      </c>
      <c r="C33" s="62" t="s">
        <v>27</v>
      </c>
      <c r="D33" s="63"/>
      <c r="E33" s="64"/>
      <c r="F33" s="65">
        <v>0</v>
      </c>
      <c r="G33" s="65">
        <v>0.3</v>
      </c>
      <c r="H33" s="65">
        <v>550.88</v>
      </c>
      <c r="I33" s="65">
        <v>1084.3800000000001</v>
      </c>
      <c r="J33" s="65">
        <v>1064.21</v>
      </c>
      <c r="K33" s="65">
        <v>857.8</v>
      </c>
      <c r="L33" s="65">
        <v>90.29</v>
      </c>
      <c r="M33" s="65">
        <v>0.27</v>
      </c>
      <c r="N33" s="65">
        <v>90</v>
      </c>
      <c r="O33" s="65">
        <v>45</v>
      </c>
      <c r="P33" s="65">
        <v>135.28</v>
      </c>
      <c r="Q33" s="65">
        <v>0.28000000000000003</v>
      </c>
      <c r="R33" s="65">
        <v>180</v>
      </c>
      <c r="S33" s="65">
        <v>90.3</v>
      </c>
      <c r="T33" s="65">
        <v>45</v>
      </c>
      <c r="U33" s="65">
        <v>0.28999999999999998</v>
      </c>
      <c r="V33" s="65">
        <v>45.28</v>
      </c>
      <c r="W33" s="65">
        <v>93.04</v>
      </c>
      <c r="X33" s="65">
        <v>180.28</v>
      </c>
      <c r="Y33" s="65">
        <v>0</v>
      </c>
      <c r="Z33" s="65">
        <v>45.29</v>
      </c>
      <c r="AA33" s="64">
        <f>SUM(F33:$Z$33)</f>
        <v>4598.17</v>
      </c>
      <c r="AB33" s="10"/>
    </row>
    <row r="34" spans="1:28" ht="24.95" customHeight="1">
      <c r="A34" t="s">
        <v>18</v>
      </c>
      <c r="C34" s="67" t="s">
        <v>28</v>
      </c>
      <c r="D34" s="68"/>
      <c r="E34" s="69"/>
      <c r="F34" s="70">
        <v>0</v>
      </c>
      <c r="G34" s="70">
        <v>0.3</v>
      </c>
      <c r="H34" s="70">
        <v>505.88</v>
      </c>
      <c r="I34" s="70">
        <v>1039.3800000000001</v>
      </c>
      <c r="J34" s="70">
        <v>1064.21</v>
      </c>
      <c r="K34" s="70">
        <v>812.8</v>
      </c>
      <c r="L34" s="70">
        <v>0.28999999999999998</v>
      </c>
      <c r="M34" s="70">
        <v>0.27</v>
      </c>
      <c r="N34" s="70">
        <v>0</v>
      </c>
      <c r="O34" s="70">
        <v>0</v>
      </c>
      <c r="P34" s="70">
        <v>0.28000000000000003</v>
      </c>
      <c r="Q34" s="70">
        <v>0.28000000000000003</v>
      </c>
      <c r="R34" s="70">
        <v>0</v>
      </c>
      <c r="S34" s="70">
        <v>0.3</v>
      </c>
      <c r="T34" s="70">
        <v>0</v>
      </c>
      <c r="U34" s="70">
        <v>0.28999999999999998</v>
      </c>
      <c r="V34" s="70">
        <v>0.28000000000000003</v>
      </c>
      <c r="W34" s="70">
        <v>93.04</v>
      </c>
      <c r="X34" s="70">
        <v>0.28000000000000003</v>
      </c>
      <c r="Y34" s="70">
        <v>0</v>
      </c>
      <c r="Z34" s="70">
        <v>0.28999999999999998</v>
      </c>
      <c r="AA34" s="69">
        <f>SUM(F34:$Z$34)</f>
        <v>3518.1700000000014</v>
      </c>
      <c r="AB34" s="10"/>
    </row>
    <row r="35" spans="1:28" ht="24.95" customHeight="1">
      <c r="A35" t="s">
        <v>18</v>
      </c>
      <c r="C35" s="67" t="s">
        <v>29</v>
      </c>
      <c r="D35" s="68"/>
      <c r="E35" s="69"/>
      <c r="F35" s="70">
        <v>0</v>
      </c>
      <c r="G35" s="70">
        <v>0</v>
      </c>
      <c r="H35" s="70">
        <v>0</v>
      </c>
      <c r="I35" s="70">
        <v>0</v>
      </c>
      <c r="J35" s="70">
        <v>0</v>
      </c>
      <c r="K35" s="70">
        <v>0</v>
      </c>
      <c r="L35" s="70">
        <v>0</v>
      </c>
      <c r="M35" s="70">
        <v>0</v>
      </c>
      <c r="N35" s="70">
        <v>0</v>
      </c>
      <c r="O35" s="70">
        <v>0</v>
      </c>
      <c r="P35" s="70">
        <v>0</v>
      </c>
      <c r="Q35" s="70">
        <v>0</v>
      </c>
      <c r="R35" s="70">
        <v>0</v>
      </c>
      <c r="S35" s="70">
        <v>0</v>
      </c>
      <c r="T35" s="70">
        <v>0</v>
      </c>
      <c r="U35" s="70">
        <v>0</v>
      </c>
      <c r="V35" s="70">
        <v>0</v>
      </c>
      <c r="W35" s="70">
        <v>0</v>
      </c>
      <c r="X35" s="70">
        <v>0</v>
      </c>
      <c r="Y35" s="70">
        <v>0</v>
      </c>
      <c r="Z35" s="70">
        <v>0</v>
      </c>
      <c r="AA35" s="69">
        <f>SUM(F35:$Z$35)</f>
        <v>0</v>
      </c>
      <c r="AB35" s="10"/>
    </row>
    <row r="36" spans="1:28" ht="24.95" customHeight="1">
      <c r="A36" t="s">
        <v>18</v>
      </c>
      <c r="C36" s="67" t="s">
        <v>30</v>
      </c>
      <c r="D36" s="68"/>
      <c r="E36" s="69"/>
      <c r="F36" s="70">
        <v>0</v>
      </c>
      <c r="G36" s="70">
        <v>0</v>
      </c>
      <c r="H36" s="70">
        <v>45</v>
      </c>
      <c r="I36" s="70">
        <v>45</v>
      </c>
      <c r="J36" s="70">
        <v>0</v>
      </c>
      <c r="K36" s="70">
        <v>45</v>
      </c>
      <c r="L36" s="70">
        <v>90</v>
      </c>
      <c r="M36" s="70">
        <v>0</v>
      </c>
      <c r="N36" s="70">
        <v>90</v>
      </c>
      <c r="O36" s="70">
        <v>45</v>
      </c>
      <c r="P36" s="70">
        <v>135</v>
      </c>
      <c r="Q36" s="70">
        <v>0</v>
      </c>
      <c r="R36" s="70">
        <v>180</v>
      </c>
      <c r="S36" s="70">
        <v>90</v>
      </c>
      <c r="T36" s="70">
        <v>45</v>
      </c>
      <c r="U36" s="70">
        <v>0</v>
      </c>
      <c r="V36" s="70">
        <v>45</v>
      </c>
      <c r="W36" s="70">
        <v>0</v>
      </c>
      <c r="X36" s="70">
        <v>180</v>
      </c>
      <c r="Y36" s="70">
        <v>0</v>
      </c>
      <c r="Z36" s="70">
        <v>45</v>
      </c>
      <c r="AA36" s="69">
        <f>SUM(F$36:$Z36)</f>
        <v>1080</v>
      </c>
      <c r="AB36" s="10"/>
    </row>
    <row r="37" spans="1:28" ht="24.95" customHeight="1">
      <c r="A37" t="s">
        <v>18</v>
      </c>
      <c r="C37" s="67" t="s">
        <v>31</v>
      </c>
      <c r="D37" s="68"/>
      <c r="E37" s="69"/>
      <c r="F37" s="70">
        <v>0</v>
      </c>
      <c r="G37" s="70">
        <v>0</v>
      </c>
      <c r="H37" s="70">
        <v>0</v>
      </c>
      <c r="I37" s="70">
        <v>0</v>
      </c>
      <c r="J37" s="70">
        <v>0</v>
      </c>
      <c r="K37" s="70">
        <v>0</v>
      </c>
      <c r="L37" s="70">
        <v>0</v>
      </c>
      <c r="M37" s="70">
        <v>0</v>
      </c>
      <c r="N37" s="70">
        <v>0</v>
      </c>
      <c r="O37" s="70">
        <v>0</v>
      </c>
      <c r="P37" s="70">
        <v>0</v>
      </c>
      <c r="Q37" s="70">
        <v>0</v>
      </c>
      <c r="R37" s="70">
        <v>0</v>
      </c>
      <c r="S37" s="70">
        <v>0</v>
      </c>
      <c r="T37" s="70">
        <v>0</v>
      </c>
      <c r="U37" s="70">
        <v>0</v>
      </c>
      <c r="V37" s="70">
        <v>0</v>
      </c>
      <c r="W37" s="70">
        <v>0</v>
      </c>
      <c r="X37" s="70">
        <v>0</v>
      </c>
      <c r="Y37" s="70">
        <v>0</v>
      </c>
      <c r="Z37" s="70">
        <v>0</v>
      </c>
      <c r="AA37" s="69">
        <f>SUM(F37:$Z$37)</f>
        <v>0</v>
      </c>
      <c r="AB37" s="10"/>
    </row>
    <row r="38" spans="1:28" ht="24.95" customHeight="1">
      <c r="B38">
        <v>827</v>
      </c>
      <c r="C38" s="62" t="s">
        <v>32</v>
      </c>
      <c r="D38" s="63"/>
      <c r="E38" s="64"/>
      <c r="F38" s="65">
        <v>0</v>
      </c>
      <c r="G38" s="65">
        <v>0</v>
      </c>
      <c r="H38" s="65">
        <v>0</v>
      </c>
      <c r="I38" s="65">
        <v>0</v>
      </c>
      <c r="J38" s="65">
        <v>0</v>
      </c>
      <c r="K38" s="65">
        <v>0</v>
      </c>
      <c r="L38" s="65">
        <v>0</v>
      </c>
      <c r="M38" s="65">
        <v>0</v>
      </c>
      <c r="N38" s="65">
        <v>0</v>
      </c>
      <c r="O38" s="65">
        <v>0</v>
      </c>
      <c r="P38" s="65">
        <v>0</v>
      </c>
      <c r="Q38" s="65">
        <v>0</v>
      </c>
      <c r="R38" s="65">
        <v>0</v>
      </c>
      <c r="S38" s="65">
        <v>0</v>
      </c>
      <c r="T38" s="65">
        <v>0</v>
      </c>
      <c r="U38" s="65">
        <v>0</v>
      </c>
      <c r="V38" s="65">
        <v>0</v>
      </c>
      <c r="W38" s="65">
        <v>0</v>
      </c>
      <c r="X38" s="65">
        <v>0</v>
      </c>
      <c r="Y38" s="65">
        <v>0</v>
      </c>
      <c r="Z38" s="65">
        <v>0</v>
      </c>
      <c r="AA38" s="64">
        <f>SUM(F38:$Z$38)</f>
        <v>0</v>
      </c>
      <c r="AB38" s="10"/>
    </row>
    <row r="39" spans="1:28" ht="24.95" customHeight="1">
      <c r="B39">
        <v>824</v>
      </c>
      <c r="C39" s="62" t="s">
        <v>33</v>
      </c>
      <c r="D39" s="63"/>
      <c r="E39" s="64"/>
      <c r="F39" s="65">
        <v>266837.28000000003</v>
      </c>
      <c r="G39" s="65">
        <v>0</v>
      </c>
      <c r="H39" s="65">
        <v>0</v>
      </c>
      <c r="I39" s="65">
        <v>0</v>
      </c>
      <c r="J39" s="65">
        <v>0</v>
      </c>
      <c r="K39" s="65">
        <v>0</v>
      </c>
      <c r="L39" s="65">
        <v>0</v>
      </c>
      <c r="M39" s="65">
        <v>0</v>
      </c>
      <c r="N39" s="65">
        <v>0</v>
      </c>
      <c r="O39" s="65">
        <v>0</v>
      </c>
      <c r="P39" s="65">
        <v>0</v>
      </c>
      <c r="Q39" s="65">
        <v>0</v>
      </c>
      <c r="R39" s="65">
        <v>0</v>
      </c>
      <c r="S39" s="65">
        <v>0</v>
      </c>
      <c r="T39" s="65">
        <v>0</v>
      </c>
      <c r="U39" s="65">
        <v>0</v>
      </c>
      <c r="V39" s="65">
        <v>0</v>
      </c>
      <c r="W39" s="65">
        <v>0</v>
      </c>
      <c r="X39" s="65">
        <v>0</v>
      </c>
      <c r="Y39" s="65">
        <v>0</v>
      </c>
      <c r="Z39" s="65">
        <v>2158613.91</v>
      </c>
      <c r="AA39" s="64">
        <f>SUM(F39:$Z$39)</f>
        <v>2425451.1900000004</v>
      </c>
      <c r="AB39" s="10"/>
    </row>
    <row r="40" spans="1:28" ht="24.95" customHeight="1">
      <c r="B40">
        <v>807</v>
      </c>
      <c r="C40" s="62" t="s">
        <v>34</v>
      </c>
      <c r="D40" s="63"/>
      <c r="E40" s="64"/>
      <c r="F40" s="65">
        <v>0</v>
      </c>
      <c r="G40" s="65">
        <v>0</v>
      </c>
      <c r="H40" s="65">
        <v>0</v>
      </c>
      <c r="I40" s="65">
        <v>123427.82</v>
      </c>
      <c r="J40" s="65">
        <v>0</v>
      </c>
      <c r="K40" s="65">
        <v>0</v>
      </c>
      <c r="L40" s="65">
        <v>0</v>
      </c>
      <c r="M40" s="65">
        <v>0</v>
      </c>
      <c r="N40" s="65">
        <v>0</v>
      </c>
      <c r="O40" s="65">
        <v>0</v>
      </c>
      <c r="P40" s="65">
        <v>0</v>
      </c>
      <c r="Q40" s="65">
        <v>55485.9</v>
      </c>
      <c r="R40" s="65">
        <v>0</v>
      </c>
      <c r="S40" s="65">
        <v>0</v>
      </c>
      <c r="T40" s="65">
        <v>0</v>
      </c>
      <c r="U40" s="65">
        <v>0</v>
      </c>
      <c r="V40" s="65">
        <v>0</v>
      </c>
      <c r="W40" s="65">
        <v>15649.72</v>
      </c>
      <c r="X40" s="65">
        <v>60850.83</v>
      </c>
      <c r="Y40" s="65">
        <v>0</v>
      </c>
      <c r="Z40" s="65">
        <v>0</v>
      </c>
      <c r="AA40" s="64">
        <f>SUM(F40:$Z$40)</f>
        <v>255414.27000000002</v>
      </c>
      <c r="AB40" s="10"/>
    </row>
    <row r="41" spans="1:28" ht="24.95" customHeight="1">
      <c r="B41">
        <v>814</v>
      </c>
      <c r="C41" s="62" t="s">
        <v>35</v>
      </c>
      <c r="D41" s="63"/>
      <c r="E41" s="64"/>
      <c r="F41" s="65">
        <v>0</v>
      </c>
      <c r="G41" s="65">
        <v>0</v>
      </c>
      <c r="H41" s="65">
        <v>0</v>
      </c>
      <c r="I41" s="65">
        <v>0</v>
      </c>
      <c r="J41" s="65">
        <v>0</v>
      </c>
      <c r="K41" s="65">
        <v>0</v>
      </c>
      <c r="L41" s="65">
        <v>0</v>
      </c>
      <c r="M41" s="65">
        <v>0</v>
      </c>
      <c r="N41" s="65">
        <v>0</v>
      </c>
      <c r="O41" s="65">
        <v>0</v>
      </c>
      <c r="P41" s="65">
        <v>0</v>
      </c>
      <c r="Q41" s="65">
        <v>0</v>
      </c>
      <c r="R41" s="65">
        <v>0</v>
      </c>
      <c r="S41" s="65">
        <v>524894.18999999994</v>
      </c>
      <c r="T41" s="65">
        <v>0</v>
      </c>
      <c r="U41" s="65">
        <v>0</v>
      </c>
      <c r="V41" s="65">
        <v>0</v>
      </c>
      <c r="W41" s="65">
        <v>0</v>
      </c>
      <c r="X41" s="65">
        <v>0</v>
      </c>
      <c r="Y41" s="65">
        <v>0</v>
      </c>
      <c r="Z41" s="65">
        <v>0</v>
      </c>
      <c r="AA41" s="64">
        <f>SUM(F41:$Z$41)</f>
        <v>524894.18999999994</v>
      </c>
      <c r="AB41" s="10"/>
    </row>
    <row r="42" spans="1:28" ht="24.95" customHeight="1">
      <c r="B42">
        <v>905</v>
      </c>
      <c r="C42" s="62" t="s">
        <v>36</v>
      </c>
      <c r="D42" s="63"/>
      <c r="E42" s="75" t="s">
        <v>37</v>
      </c>
      <c r="F42" s="65">
        <v>0</v>
      </c>
      <c r="G42" s="65">
        <v>0</v>
      </c>
      <c r="H42" s="65">
        <v>0</v>
      </c>
      <c r="I42" s="65">
        <v>0</v>
      </c>
      <c r="J42" s="65">
        <v>0</v>
      </c>
      <c r="K42" s="65">
        <v>0</v>
      </c>
      <c r="L42" s="65">
        <v>0</v>
      </c>
      <c r="M42" s="65">
        <v>0</v>
      </c>
      <c r="N42" s="65">
        <v>0</v>
      </c>
      <c r="O42" s="65">
        <v>0</v>
      </c>
      <c r="P42" s="65">
        <v>0</v>
      </c>
      <c r="Q42" s="65">
        <v>0</v>
      </c>
      <c r="R42" s="65">
        <v>0</v>
      </c>
      <c r="S42" s="65">
        <v>0</v>
      </c>
      <c r="T42" s="65">
        <v>5860703</v>
      </c>
      <c r="U42" s="65">
        <v>0</v>
      </c>
      <c r="V42" s="65">
        <v>0</v>
      </c>
      <c r="W42" s="65">
        <v>0</v>
      </c>
      <c r="X42" s="65">
        <v>0</v>
      </c>
      <c r="Y42" s="65">
        <v>0</v>
      </c>
      <c r="Z42" s="65">
        <v>0</v>
      </c>
      <c r="AA42" s="64">
        <f>SUM(F42:$Z$42)</f>
        <v>5860703</v>
      </c>
      <c r="AB42" s="10"/>
    </row>
    <row r="43" spans="1:28" ht="24.95" customHeight="1" thickBot="1">
      <c r="B43">
        <v>940</v>
      </c>
      <c r="C43" s="76" t="s">
        <v>38</v>
      </c>
      <c r="D43" s="77"/>
      <c r="E43" s="78" t="s">
        <v>37</v>
      </c>
      <c r="F43" s="79">
        <v>0</v>
      </c>
      <c r="G43" s="79">
        <v>100000000</v>
      </c>
      <c r="H43" s="79">
        <v>0</v>
      </c>
      <c r="I43" s="79">
        <v>0</v>
      </c>
      <c r="J43" s="79">
        <v>0</v>
      </c>
      <c r="K43" s="79">
        <v>0</v>
      </c>
      <c r="L43" s="79">
        <v>0</v>
      </c>
      <c r="M43" s="79">
        <v>0</v>
      </c>
      <c r="N43" s="79">
        <v>0</v>
      </c>
      <c r="O43" s="79">
        <v>0</v>
      </c>
      <c r="P43" s="79">
        <v>0</v>
      </c>
      <c r="Q43" s="79">
        <v>0</v>
      </c>
      <c r="R43" s="79">
        <v>100000000</v>
      </c>
      <c r="S43" s="79">
        <v>0</v>
      </c>
      <c r="T43" s="79">
        <v>0</v>
      </c>
      <c r="U43" s="79">
        <v>0</v>
      </c>
      <c r="V43" s="79">
        <v>0</v>
      </c>
      <c r="W43" s="79">
        <v>0</v>
      </c>
      <c r="X43" s="79">
        <v>0</v>
      </c>
      <c r="Y43" s="79">
        <v>0</v>
      </c>
      <c r="Z43" s="79">
        <v>0</v>
      </c>
      <c r="AA43" s="80">
        <f>SUM(F43:$Z$43)</f>
        <v>200000000</v>
      </c>
      <c r="AB43" s="10"/>
    </row>
    <row r="44" spans="1:28" ht="24.95" customHeight="1" thickBot="1">
      <c r="C44" s="11"/>
      <c r="D44" s="81"/>
      <c r="E44" s="82" t="s">
        <v>37</v>
      </c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4"/>
      <c r="AB44" s="81"/>
    </row>
    <row r="45" spans="1:28" ht="24.95" customHeight="1">
      <c r="C45" s="58" t="s">
        <v>39</v>
      </c>
      <c r="D45" s="59"/>
      <c r="E45" s="60">
        <v>0</v>
      </c>
      <c r="F45" s="61">
        <v>57979249.950000003</v>
      </c>
      <c r="G45" s="61">
        <v>19694956.140000001</v>
      </c>
      <c r="H45" s="61">
        <v>20036719.710000001</v>
      </c>
      <c r="I45" s="61">
        <v>24519612.989999995</v>
      </c>
      <c r="J45" s="61">
        <v>20256229.789999995</v>
      </c>
      <c r="K45" s="61">
        <v>39812400.209999993</v>
      </c>
      <c r="L45" s="61">
        <v>18809277.219999999</v>
      </c>
      <c r="M45" s="61">
        <v>18871564.839999996</v>
      </c>
      <c r="N45" s="61">
        <v>20194623.209999997</v>
      </c>
      <c r="O45" s="61">
        <v>19800933.209999993</v>
      </c>
      <c r="P45" s="61">
        <v>40441953.609999999</v>
      </c>
      <c r="Q45" s="61">
        <v>18905001.359999996</v>
      </c>
      <c r="R45" s="61">
        <v>89286107.24000001</v>
      </c>
      <c r="S45" s="61">
        <v>21807045.039999999</v>
      </c>
      <c r="T45" s="61">
        <v>20490430.350000001</v>
      </c>
      <c r="U45" s="61">
        <v>39166.219999999994</v>
      </c>
      <c r="V45" s="61">
        <v>39791443.010000005</v>
      </c>
      <c r="W45" s="61">
        <v>18791091.569999997</v>
      </c>
      <c r="X45" s="61">
        <v>27581415.019999996</v>
      </c>
      <c r="Y45" s="61">
        <v>28022682.680000003</v>
      </c>
      <c r="Z45" s="61">
        <v>25633881.139999993</v>
      </c>
      <c r="AA45" s="60">
        <f t="shared" ref="AA45" si="1">SUM(AA46:AA61)-AA47-AA49</f>
        <v>590329549.93000007</v>
      </c>
      <c r="AB45" s="22"/>
    </row>
    <row r="46" spans="1:28" ht="24.95" customHeight="1">
      <c r="B46">
        <v>735</v>
      </c>
      <c r="C46" s="49" t="s">
        <v>40</v>
      </c>
      <c r="D46" s="85"/>
      <c r="E46" s="21"/>
      <c r="F46" s="86">
        <v>26401980.25</v>
      </c>
      <c r="G46" s="86">
        <v>13319783.68</v>
      </c>
      <c r="H46" s="86">
        <v>13054361.720000001</v>
      </c>
      <c r="I46" s="86">
        <v>17412963.099999998</v>
      </c>
      <c r="J46" s="86">
        <v>13698423.319999998</v>
      </c>
      <c r="K46" s="86">
        <v>25652122.800000001</v>
      </c>
      <c r="L46" s="86">
        <v>12769811.470000001</v>
      </c>
      <c r="M46" s="86">
        <v>12524942.210000001</v>
      </c>
      <c r="N46" s="86">
        <v>13811752.140000001</v>
      </c>
      <c r="O46" s="86">
        <v>13394919.579999998</v>
      </c>
      <c r="P46" s="86">
        <v>23899171.100000001</v>
      </c>
      <c r="Q46" s="86">
        <v>12750735.5</v>
      </c>
      <c r="R46" s="86">
        <v>59348572.640000001</v>
      </c>
      <c r="S46" s="86">
        <v>13898214.1</v>
      </c>
      <c r="T46" s="86">
        <v>13840793.07</v>
      </c>
      <c r="U46" s="86">
        <v>0</v>
      </c>
      <c r="V46" s="86">
        <v>25038024.300000001</v>
      </c>
      <c r="W46" s="86">
        <v>12439540.99</v>
      </c>
      <c r="X46" s="86">
        <v>18223508.390000001</v>
      </c>
      <c r="Y46" s="86">
        <v>14062723.42</v>
      </c>
      <c r="Z46" s="86">
        <v>17785377.109999999</v>
      </c>
      <c r="AA46" s="21">
        <f>SUM(F46:$Z$46)-AA54</f>
        <v>372891486.31000006</v>
      </c>
      <c r="AB46" s="66"/>
    </row>
    <row r="47" spans="1:28" ht="24.95" customHeight="1">
      <c r="B47">
        <v>735</v>
      </c>
      <c r="C47" s="87"/>
      <c r="D47" s="88" t="s">
        <v>41</v>
      </c>
      <c r="E47" s="89"/>
      <c r="F47" s="90">
        <v>30000</v>
      </c>
      <c r="G47" s="90">
        <v>0</v>
      </c>
      <c r="H47" s="90">
        <v>0</v>
      </c>
      <c r="I47" s="90">
        <v>3658000</v>
      </c>
      <c r="J47" s="90">
        <v>0</v>
      </c>
      <c r="K47" s="90">
        <v>0</v>
      </c>
      <c r="L47" s="90">
        <v>0</v>
      </c>
      <c r="M47" s="90">
        <v>300000</v>
      </c>
      <c r="N47" s="90">
        <v>0</v>
      </c>
      <c r="O47" s="90">
        <v>0</v>
      </c>
      <c r="P47" s="90">
        <v>0</v>
      </c>
      <c r="Q47" s="90">
        <v>0</v>
      </c>
      <c r="R47" s="90">
        <v>46931790.289999999</v>
      </c>
      <c r="S47" s="90">
        <v>0</v>
      </c>
      <c r="T47" s="90">
        <v>0</v>
      </c>
      <c r="U47" s="90">
        <v>0</v>
      </c>
      <c r="V47" s="90">
        <v>-194000</v>
      </c>
      <c r="W47" s="90">
        <v>300000</v>
      </c>
      <c r="X47" s="90">
        <v>4860800.45</v>
      </c>
      <c r="Y47" s="90">
        <v>600000</v>
      </c>
      <c r="Z47" s="90">
        <v>4017873.24</v>
      </c>
      <c r="AA47" s="89">
        <f>SUM(F47:$Z$47)</f>
        <v>60504463.980000004</v>
      </c>
      <c r="AB47" s="66"/>
    </row>
    <row r="48" spans="1:28" ht="24.95" customHeight="1">
      <c r="B48">
        <v>735</v>
      </c>
      <c r="C48" s="49" t="s">
        <v>42</v>
      </c>
      <c r="D48" s="85"/>
      <c r="E48" s="21"/>
      <c r="F48" s="86">
        <v>13652092.83</v>
      </c>
      <c r="G48" s="86">
        <v>6187321.8399999999</v>
      </c>
      <c r="H48" s="86">
        <v>6404731.3499999996</v>
      </c>
      <c r="I48" s="86">
        <v>6884849.4900000002</v>
      </c>
      <c r="J48" s="86">
        <v>6492975.1500000004</v>
      </c>
      <c r="K48" s="86">
        <v>13561463.880000001</v>
      </c>
      <c r="L48" s="86">
        <v>5968162.7400000002</v>
      </c>
      <c r="M48" s="86">
        <v>6277429.6100000003</v>
      </c>
      <c r="N48" s="86">
        <v>6311945.4400000004</v>
      </c>
      <c r="O48" s="86">
        <v>6317674.2199999997</v>
      </c>
      <c r="P48" s="86">
        <v>12828622.029999999</v>
      </c>
      <c r="Q48" s="86">
        <v>5878043.0199999996</v>
      </c>
      <c r="R48" s="86">
        <v>29872741.789999999</v>
      </c>
      <c r="S48" s="86">
        <v>6652752.54</v>
      </c>
      <c r="T48" s="86">
        <v>6618581.5199999996</v>
      </c>
      <c r="U48" s="86">
        <v>0</v>
      </c>
      <c r="V48" s="86">
        <v>13827805.9</v>
      </c>
      <c r="W48" s="86">
        <v>6301085.7400000002</v>
      </c>
      <c r="X48" s="86">
        <v>9052536.2300000004</v>
      </c>
      <c r="Y48" s="86">
        <v>8158417.3799999999</v>
      </c>
      <c r="Z48" s="86">
        <v>6999650.9699999997</v>
      </c>
      <c r="AA48" s="21">
        <f>SUM(F48:$Z$48)</f>
        <v>184248883.67000002</v>
      </c>
      <c r="AB48" s="10"/>
    </row>
    <row r="49" spans="2:28" ht="24.95" customHeight="1">
      <c r="B49">
        <v>735</v>
      </c>
      <c r="C49" s="87"/>
      <c r="D49" s="88" t="s">
        <v>43</v>
      </c>
      <c r="E49" s="89"/>
      <c r="F49" s="90">
        <v>0</v>
      </c>
      <c r="G49" s="90">
        <v>0</v>
      </c>
      <c r="H49" s="90">
        <v>0</v>
      </c>
      <c r="I49" s="90">
        <v>452000</v>
      </c>
      <c r="J49" s="90">
        <v>0</v>
      </c>
      <c r="K49" s="90">
        <v>0</v>
      </c>
      <c r="L49" s="90">
        <v>0</v>
      </c>
      <c r="M49" s="90">
        <v>0</v>
      </c>
      <c r="N49" s="90">
        <v>0</v>
      </c>
      <c r="O49" s="90">
        <v>0</v>
      </c>
      <c r="P49" s="90">
        <v>0</v>
      </c>
      <c r="Q49" s="90">
        <v>0</v>
      </c>
      <c r="R49" s="90">
        <v>23779054.82</v>
      </c>
      <c r="S49" s="90">
        <v>0</v>
      </c>
      <c r="T49" s="90">
        <v>0</v>
      </c>
      <c r="U49" s="90">
        <v>0</v>
      </c>
      <c r="V49" s="90">
        <v>0</v>
      </c>
      <c r="W49" s="90">
        <v>0</v>
      </c>
      <c r="X49" s="90">
        <v>2897097.62</v>
      </c>
      <c r="Y49" s="90">
        <v>900000</v>
      </c>
      <c r="Z49" s="90">
        <v>482610.92</v>
      </c>
      <c r="AA49" s="89">
        <f>SUM(F$49:$Z49)</f>
        <v>28510763.360000003</v>
      </c>
      <c r="AB49" s="10"/>
    </row>
    <row r="50" spans="2:28" ht="24.95" customHeight="1">
      <c r="B50">
        <v>723</v>
      </c>
      <c r="C50" s="49" t="s">
        <v>44</v>
      </c>
      <c r="D50" s="85"/>
      <c r="E50" s="21"/>
      <c r="F50" s="86">
        <v>11064.06</v>
      </c>
      <c r="G50" s="86">
        <v>3688.02</v>
      </c>
      <c r="H50" s="86">
        <v>3688.02</v>
      </c>
      <c r="I50" s="86">
        <v>3688.02</v>
      </c>
      <c r="J50" s="86">
        <v>3688.36</v>
      </c>
      <c r="K50" s="86">
        <v>10707.24</v>
      </c>
      <c r="L50" s="86">
        <v>3569.08</v>
      </c>
      <c r="M50" s="86">
        <v>3569.08</v>
      </c>
      <c r="N50" s="86">
        <v>3569.08</v>
      </c>
      <c r="O50" s="86">
        <v>3569.08</v>
      </c>
      <c r="P50" s="86">
        <v>10707.24</v>
      </c>
      <c r="Q50" s="86">
        <v>3569.08</v>
      </c>
      <c r="R50" s="86">
        <v>9761.66</v>
      </c>
      <c r="S50" s="86">
        <v>3723.88</v>
      </c>
      <c r="T50" s="86">
        <v>3723.88</v>
      </c>
      <c r="U50" s="86">
        <v>0</v>
      </c>
      <c r="V50" s="86">
        <v>11171.64</v>
      </c>
      <c r="W50" s="86">
        <v>3723.88</v>
      </c>
      <c r="X50" s="86">
        <v>4807.4799999999996</v>
      </c>
      <c r="Y50" s="86">
        <v>3723.88</v>
      </c>
      <c r="Z50" s="86">
        <v>3723.88</v>
      </c>
      <c r="AA50" s="21">
        <f>SUM(F50:$Z$50)</f>
        <v>109436.54000000002</v>
      </c>
      <c r="AB50" s="10"/>
    </row>
    <row r="51" spans="2:28" ht="24.95" customHeight="1">
      <c r="B51" t="s">
        <v>45</v>
      </c>
      <c r="C51" s="62" t="s">
        <v>46</v>
      </c>
      <c r="D51" s="63"/>
      <c r="E51" s="64"/>
      <c r="F51" s="86">
        <v>457495.52</v>
      </c>
      <c r="G51" s="86">
        <v>0</v>
      </c>
      <c r="H51" s="86">
        <v>0</v>
      </c>
      <c r="I51" s="86">
        <v>0</v>
      </c>
      <c r="J51" s="86">
        <v>0</v>
      </c>
      <c r="K51" s="86">
        <v>410427.91</v>
      </c>
      <c r="L51" s="86">
        <v>17000</v>
      </c>
      <c r="M51" s="86">
        <v>17000</v>
      </c>
      <c r="N51" s="86">
        <v>17000</v>
      </c>
      <c r="O51" s="86">
        <v>17000</v>
      </c>
      <c r="P51" s="86">
        <v>562721.81000000006</v>
      </c>
      <c r="Q51" s="86">
        <v>0</v>
      </c>
      <c r="R51" s="86">
        <v>0</v>
      </c>
      <c r="S51" s="86">
        <v>0</v>
      </c>
      <c r="T51" s="86">
        <v>0</v>
      </c>
      <c r="U51" s="86">
        <v>0</v>
      </c>
      <c r="V51" s="86">
        <v>869339.55</v>
      </c>
      <c r="W51" s="86">
        <v>0</v>
      </c>
      <c r="X51" s="86">
        <v>216000</v>
      </c>
      <c r="Y51" s="86">
        <v>0</v>
      </c>
      <c r="Z51" s="86">
        <v>5253.29</v>
      </c>
      <c r="AA51" s="64">
        <f>SUM(F51:$Z$51)</f>
        <v>2589238.08</v>
      </c>
      <c r="AB51" s="10"/>
    </row>
    <row r="52" spans="2:28" ht="24.95" customHeight="1">
      <c r="B52">
        <v>717</v>
      </c>
      <c r="C52" s="49" t="s">
        <v>47</v>
      </c>
      <c r="D52" s="85"/>
      <c r="E52" s="21"/>
      <c r="F52" s="86">
        <v>15536846.289999999</v>
      </c>
      <c r="G52" s="86">
        <v>0</v>
      </c>
      <c r="H52" s="86">
        <v>0</v>
      </c>
      <c r="I52" s="86">
        <v>0</v>
      </c>
      <c r="J52" s="86">
        <v>0</v>
      </c>
      <c r="K52" s="86">
        <v>0</v>
      </c>
      <c r="L52" s="86">
        <v>0</v>
      </c>
      <c r="M52" s="86">
        <v>0</v>
      </c>
      <c r="N52" s="86">
        <v>0</v>
      </c>
      <c r="O52" s="86">
        <v>0</v>
      </c>
      <c r="P52" s="86">
        <v>3100000</v>
      </c>
      <c r="Q52" s="86">
        <v>0</v>
      </c>
      <c r="R52" s="86">
        <v>0</v>
      </c>
      <c r="S52" s="86">
        <v>0</v>
      </c>
      <c r="T52" s="86">
        <v>0</v>
      </c>
      <c r="U52" s="86">
        <v>0</v>
      </c>
      <c r="V52" s="86">
        <v>0</v>
      </c>
      <c r="W52" s="86">
        <v>0</v>
      </c>
      <c r="X52" s="86">
        <v>0</v>
      </c>
      <c r="Y52" s="86">
        <v>0</v>
      </c>
      <c r="Z52" s="86">
        <v>0</v>
      </c>
      <c r="AA52" s="21">
        <f>SUM(F52:$Z$52)</f>
        <v>18636846.289999999</v>
      </c>
      <c r="AB52" s="10"/>
    </row>
    <row r="53" spans="2:28" ht="24.95" customHeight="1">
      <c r="B53" t="s">
        <v>48</v>
      </c>
      <c r="C53" s="49" t="s">
        <v>49</v>
      </c>
      <c r="D53" s="85"/>
      <c r="E53" s="21"/>
      <c r="F53" s="86">
        <v>0</v>
      </c>
      <c r="G53" s="86">
        <v>0</v>
      </c>
      <c r="H53" s="86">
        <v>0</v>
      </c>
      <c r="I53" s="86">
        <v>0</v>
      </c>
      <c r="J53" s="86">
        <v>0</v>
      </c>
      <c r="K53" s="86">
        <v>0</v>
      </c>
      <c r="L53" s="86">
        <v>0</v>
      </c>
      <c r="M53" s="86">
        <v>0</v>
      </c>
      <c r="N53" s="86">
        <v>0</v>
      </c>
      <c r="O53" s="86">
        <v>23544.799999999999</v>
      </c>
      <c r="P53" s="86">
        <v>0</v>
      </c>
      <c r="Q53" s="86">
        <v>0</v>
      </c>
      <c r="R53" s="86">
        <v>0</v>
      </c>
      <c r="S53" s="86">
        <v>426177.88</v>
      </c>
      <c r="T53" s="86">
        <v>0</v>
      </c>
      <c r="U53" s="86">
        <v>0</v>
      </c>
      <c r="V53" s="86">
        <v>0</v>
      </c>
      <c r="W53" s="86">
        <v>2550</v>
      </c>
      <c r="X53" s="86">
        <v>0</v>
      </c>
      <c r="Y53" s="86">
        <v>0</v>
      </c>
      <c r="Z53" s="86">
        <v>0</v>
      </c>
      <c r="AA53" s="21">
        <f>SUM(F53:$Z$53)</f>
        <v>452272.68</v>
      </c>
      <c r="AB53" s="10"/>
    </row>
    <row r="54" spans="2:28" ht="24.95" customHeight="1">
      <c r="B54">
        <v>715</v>
      </c>
      <c r="C54" s="62" t="s">
        <v>50</v>
      </c>
      <c r="D54" s="63"/>
      <c r="E54" s="64"/>
      <c r="F54" s="86">
        <v>6612.74</v>
      </c>
      <c r="G54" s="86">
        <v>175585.2</v>
      </c>
      <c r="H54" s="86">
        <v>0</v>
      </c>
      <c r="I54" s="86">
        <v>0</v>
      </c>
      <c r="J54" s="86">
        <v>0</v>
      </c>
      <c r="K54" s="86">
        <v>122766.41</v>
      </c>
      <c r="L54" s="86">
        <v>0</v>
      </c>
      <c r="M54" s="86">
        <v>0</v>
      </c>
      <c r="N54" s="86">
        <v>0</v>
      </c>
      <c r="O54" s="86">
        <v>0</v>
      </c>
      <c r="P54" s="86">
        <v>0</v>
      </c>
      <c r="Q54" s="86">
        <v>0</v>
      </c>
      <c r="R54" s="86">
        <v>0</v>
      </c>
      <c r="S54" s="86">
        <v>55188.56</v>
      </c>
      <c r="T54" s="86">
        <v>0</v>
      </c>
      <c r="U54" s="86">
        <v>0</v>
      </c>
      <c r="V54" s="86">
        <v>0</v>
      </c>
      <c r="W54" s="86">
        <v>0</v>
      </c>
      <c r="X54" s="86">
        <v>0</v>
      </c>
      <c r="Y54" s="86">
        <v>15556.92</v>
      </c>
      <c r="Z54" s="86">
        <v>60524.75</v>
      </c>
      <c r="AA54" s="64">
        <f>SUM(F54:$Z$54)</f>
        <v>436234.57999999996</v>
      </c>
      <c r="AB54" s="10"/>
    </row>
    <row r="55" spans="2:28" ht="24.95" customHeight="1">
      <c r="B55" t="s">
        <v>51</v>
      </c>
      <c r="C55" s="62" t="s">
        <v>52</v>
      </c>
      <c r="D55" s="63"/>
      <c r="E55" s="64"/>
      <c r="F55" s="86">
        <v>46853.36</v>
      </c>
      <c r="G55" s="86">
        <v>64345.529999999992</v>
      </c>
      <c r="H55" s="86">
        <v>62613.87</v>
      </c>
      <c r="I55" s="86">
        <v>85001.849999999991</v>
      </c>
      <c r="J55" s="86">
        <v>52347.599999999991</v>
      </c>
      <c r="K55" s="86">
        <v>49549.11</v>
      </c>
      <c r="L55" s="86">
        <v>45405.479999999996</v>
      </c>
      <c r="M55" s="86">
        <v>37633.49</v>
      </c>
      <c r="N55" s="86">
        <v>45652.150000000009</v>
      </c>
      <c r="O55" s="86">
        <v>39920.129999999997</v>
      </c>
      <c r="P55" s="86">
        <v>32840.479999999996</v>
      </c>
      <c r="Q55" s="86">
        <v>30386.06</v>
      </c>
      <c r="R55" s="86">
        <v>32740.15</v>
      </c>
      <c r="S55" s="86">
        <v>56269.97</v>
      </c>
      <c r="T55" s="86">
        <v>35012.53</v>
      </c>
      <c r="U55" s="86">
        <v>37679.21</v>
      </c>
      <c r="V55" s="86">
        <v>35911.74</v>
      </c>
      <c r="W55" s="86">
        <v>33102.559999999998</v>
      </c>
      <c r="X55" s="86">
        <v>65931.22</v>
      </c>
      <c r="Y55" s="86">
        <v>45409.03</v>
      </c>
      <c r="Z55" s="86">
        <v>45935.97</v>
      </c>
      <c r="AA55" s="64">
        <f>SUM(F55:$Z$55)</f>
        <v>980541.49</v>
      </c>
      <c r="AB55" s="10"/>
    </row>
    <row r="56" spans="2:28" ht="24.95" customHeight="1">
      <c r="B56" t="s">
        <v>53</v>
      </c>
      <c r="C56" s="62" t="s">
        <v>54</v>
      </c>
      <c r="D56" s="63"/>
      <c r="E56" s="64"/>
      <c r="F56" s="86">
        <v>38.44</v>
      </c>
      <c r="G56" s="86">
        <v>956.8</v>
      </c>
      <c r="H56" s="86">
        <v>0</v>
      </c>
      <c r="I56" s="86">
        <v>0</v>
      </c>
      <c r="J56" s="86">
        <v>2246.4699999999998</v>
      </c>
      <c r="K56" s="86">
        <v>661.41</v>
      </c>
      <c r="L56" s="86">
        <v>0</v>
      </c>
      <c r="M56" s="86">
        <v>0</v>
      </c>
      <c r="N56" s="86">
        <v>0</v>
      </c>
      <c r="O56" s="86">
        <v>0</v>
      </c>
      <c r="P56" s="86">
        <v>0</v>
      </c>
      <c r="Q56" s="86">
        <v>0</v>
      </c>
      <c r="R56" s="86">
        <v>0</v>
      </c>
      <c r="S56" s="86">
        <v>297.33999999999997</v>
      </c>
      <c r="T56" s="86">
        <v>0</v>
      </c>
      <c r="U56" s="86">
        <v>0</v>
      </c>
      <c r="V56" s="86">
        <v>0</v>
      </c>
      <c r="W56" s="86">
        <v>0</v>
      </c>
      <c r="X56" s="86">
        <v>0</v>
      </c>
      <c r="Y56" s="86">
        <v>1991790.62</v>
      </c>
      <c r="Z56" s="86">
        <v>326.08</v>
      </c>
      <c r="AA56" s="64">
        <f>SUM(F56:$Z$56)</f>
        <v>1996317.1600000001</v>
      </c>
      <c r="AB56" s="10"/>
    </row>
    <row r="57" spans="2:28" ht="24.95" customHeight="1">
      <c r="B57">
        <v>740</v>
      </c>
      <c r="C57" s="62" t="s">
        <v>55</v>
      </c>
      <c r="D57" s="63"/>
      <c r="E57" s="64"/>
      <c r="F57" s="86">
        <v>4476.3999999999996</v>
      </c>
      <c r="G57" s="86">
        <v>3689.8</v>
      </c>
      <c r="H57" s="86">
        <v>9758.4</v>
      </c>
      <c r="I57" s="86">
        <v>4267.3999999999996</v>
      </c>
      <c r="J57" s="86">
        <v>4666.3999999999996</v>
      </c>
      <c r="K57" s="86">
        <v>4693</v>
      </c>
      <c r="L57" s="86">
        <v>5320</v>
      </c>
      <c r="M57" s="86">
        <v>10982</v>
      </c>
      <c r="N57" s="86">
        <v>4704.3999999999996</v>
      </c>
      <c r="O57" s="86">
        <v>4305.3999999999996</v>
      </c>
      <c r="P57" s="86">
        <v>4514.8</v>
      </c>
      <c r="Q57" s="86">
        <v>3697.4</v>
      </c>
      <c r="R57" s="86">
        <v>9857.2000000000007</v>
      </c>
      <c r="S57" s="86">
        <v>3807.6</v>
      </c>
      <c r="T57" s="86">
        <v>4484</v>
      </c>
      <c r="U57" s="86">
        <v>0</v>
      </c>
      <c r="V57" s="86">
        <v>9161.7999999999993</v>
      </c>
      <c r="W57" s="86">
        <v>11088.4</v>
      </c>
      <c r="X57" s="86">
        <v>4833.6000000000004</v>
      </c>
      <c r="Y57" s="86">
        <v>177737.4</v>
      </c>
      <c r="Z57" s="86">
        <v>4670.2</v>
      </c>
      <c r="AA57" s="64">
        <f>SUM(F$57:$Z57)</f>
        <v>290715.60000000003</v>
      </c>
      <c r="AB57" s="10"/>
    </row>
    <row r="58" spans="2:28" ht="24.95" customHeight="1">
      <c r="B58">
        <v>734</v>
      </c>
      <c r="C58" s="49" t="s">
        <v>56</v>
      </c>
      <c r="D58" s="85"/>
      <c r="E58" s="36"/>
      <c r="F58" s="86">
        <v>0</v>
      </c>
      <c r="G58" s="86">
        <v>0</v>
      </c>
      <c r="H58" s="86">
        <v>547813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737545</v>
      </c>
      <c r="T58" s="86">
        <v>0</v>
      </c>
      <c r="U58" s="86">
        <v>0</v>
      </c>
      <c r="V58" s="86">
        <v>0</v>
      </c>
      <c r="W58" s="86">
        <v>0</v>
      </c>
      <c r="X58" s="86">
        <v>0</v>
      </c>
      <c r="Y58" s="86">
        <v>0</v>
      </c>
      <c r="Z58" s="86">
        <v>0</v>
      </c>
      <c r="AA58" s="36">
        <f>SUM(F58:$Z$58)</f>
        <v>1285358</v>
      </c>
      <c r="AB58" s="10"/>
    </row>
    <row r="59" spans="2:28" ht="24.95" customHeight="1">
      <c r="B59" t="s">
        <v>57</v>
      </c>
      <c r="C59" s="62" t="s">
        <v>58</v>
      </c>
      <c r="D59" s="63"/>
      <c r="E59" s="64"/>
      <c r="F59" s="86">
        <v>1861790.06</v>
      </c>
      <c r="G59" s="86">
        <v>80376.87</v>
      </c>
      <c r="H59" s="86">
        <v>3387.35</v>
      </c>
      <c r="I59" s="86">
        <v>0</v>
      </c>
      <c r="J59" s="86">
        <v>1882.4900000000002</v>
      </c>
      <c r="K59" s="86">
        <v>8.4499999999999993</v>
      </c>
      <c r="L59" s="86">
        <v>8.4499999999999993</v>
      </c>
      <c r="M59" s="86">
        <v>8.4499999999999993</v>
      </c>
      <c r="N59" s="86">
        <v>0</v>
      </c>
      <c r="O59" s="86">
        <v>0</v>
      </c>
      <c r="P59" s="86">
        <v>3376.1499999999996</v>
      </c>
      <c r="Q59" s="86">
        <v>8.4499999999999993</v>
      </c>
      <c r="R59" s="86">
        <v>33.799999999999997</v>
      </c>
      <c r="S59" s="86">
        <v>1335.6000000000001</v>
      </c>
      <c r="T59" s="86">
        <v>235.35</v>
      </c>
      <c r="U59" s="86">
        <v>8.4499999999999993</v>
      </c>
      <c r="V59" s="86">
        <v>8.4499999999999993</v>
      </c>
      <c r="W59" s="86">
        <v>0</v>
      </c>
      <c r="X59" s="86">
        <v>1298.0999999999999</v>
      </c>
      <c r="Y59" s="86">
        <v>313.27999999999997</v>
      </c>
      <c r="Z59" s="86">
        <v>8.4499999999999993</v>
      </c>
      <c r="AA59" s="64">
        <f>SUM(F59:$Z$59)</f>
        <v>1954088.2000000002</v>
      </c>
      <c r="AB59" s="10"/>
    </row>
    <row r="60" spans="2:28" ht="24.95" customHeight="1">
      <c r="B60" t="s">
        <v>59</v>
      </c>
      <c r="C60" s="62" t="s">
        <v>60</v>
      </c>
      <c r="D60" s="63"/>
      <c r="E60" s="64"/>
      <c r="F60" s="86">
        <v>0</v>
      </c>
      <c r="G60" s="86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209934.42</v>
      </c>
      <c r="R60" s="86">
        <v>0</v>
      </c>
      <c r="S60" s="86">
        <v>0</v>
      </c>
      <c r="T60" s="86">
        <v>0</v>
      </c>
      <c r="U60" s="86">
        <v>0</v>
      </c>
      <c r="V60" s="86">
        <v>19.63</v>
      </c>
      <c r="W60" s="86">
        <v>0</v>
      </c>
      <c r="X60" s="86">
        <v>0</v>
      </c>
      <c r="Y60" s="86">
        <v>0</v>
      </c>
      <c r="Z60" s="86">
        <v>758910.44</v>
      </c>
      <c r="AA60" s="64">
        <f>SUM(F$60:$Z60)</f>
        <v>968864.49</v>
      </c>
      <c r="AB60" s="10"/>
    </row>
    <row r="61" spans="2:28" ht="24.95" customHeight="1" thickBot="1">
      <c r="C61" s="23" t="s">
        <v>61</v>
      </c>
      <c r="D61" s="91"/>
      <c r="E61" s="25"/>
      <c r="F61" s="92">
        <v>0</v>
      </c>
      <c r="G61" s="92">
        <v>-140791.6</v>
      </c>
      <c r="H61" s="92">
        <v>-49634</v>
      </c>
      <c r="I61" s="92">
        <v>128843.13</v>
      </c>
      <c r="J61" s="92">
        <v>0</v>
      </c>
      <c r="K61" s="92">
        <v>0</v>
      </c>
      <c r="L61" s="92">
        <v>0</v>
      </c>
      <c r="M61" s="92">
        <v>0</v>
      </c>
      <c r="N61" s="92">
        <v>0</v>
      </c>
      <c r="O61" s="92">
        <v>0</v>
      </c>
      <c r="P61" s="92">
        <v>0</v>
      </c>
      <c r="Q61" s="92">
        <v>28627.43</v>
      </c>
      <c r="R61" s="92">
        <v>12400</v>
      </c>
      <c r="S61" s="92">
        <v>-28267.43</v>
      </c>
      <c r="T61" s="92">
        <v>-12400</v>
      </c>
      <c r="U61" s="92">
        <v>1478.56</v>
      </c>
      <c r="V61" s="92">
        <v>0</v>
      </c>
      <c r="W61" s="92">
        <v>0</v>
      </c>
      <c r="X61" s="92">
        <v>12500</v>
      </c>
      <c r="Y61" s="92">
        <v>3567010.75</v>
      </c>
      <c r="Z61" s="92">
        <v>-30500</v>
      </c>
      <c r="AA61" s="25">
        <f>SUM(F61:$Z$61)</f>
        <v>3489266.84</v>
      </c>
      <c r="AB61" s="10"/>
    </row>
    <row r="62" spans="2:28" ht="24.95" customHeight="1" thickBot="1">
      <c r="C62" s="93"/>
      <c r="D62" s="94"/>
      <c r="E62" s="83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  <c r="T62" s="95"/>
      <c r="U62" s="95"/>
      <c r="V62" s="95"/>
      <c r="W62" s="95"/>
      <c r="X62" s="95"/>
      <c r="Y62" s="95"/>
      <c r="Z62" s="95"/>
      <c r="AA62" s="83"/>
      <c r="AB62" s="96"/>
    </row>
    <row r="63" spans="2:28" ht="24.95" customHeight="1">
      <c r="C63" s="58" t="s">
        <v>62</v>
      </c>
      <c r="D63" s="59"/>
      <c r="E63" s="97">
        <v>0</v>
      </c>
      <c r="F63" s="61">
        <v>23409354.169999998</v>
      </c>
      <c r="G63" s="61">
        <v>84367695.140000001</v>
      </c>
      <c r="H63" s="61">
        <v>20036719.710000001</v>
      </c>
      <c r="I63" s="61">
        <v>24519612.989999995</v>
      </c>
      <c r="J63" s="61">
        <v>20256229.789999995</v>
      </c>
      <c r="K63" s="61">
        <v>17546379.699999999</v>
      </c>
      <c r="L63" s="61">
        <v>9580058.1399999987</v>
      </c>
      <c r="M63" s="61">
        <v>9692274.6599999983</v>
      </c>
      <c r="N63" s="61">
        <v>10815579.67</v>
      </c>
      <c r="O63" s="61">
        <v>7812940.46</v>
      </c>
      <c r="P63" s="61">
        <v>7500890.4200000009</v>
      </c>
      <c r="Q63" s="61">
        <v>7991866.4900000002</v>
      </c>
      <c r="R63" s="61">
        <v>107537525.18000001</v>
      </c>
      <c r="S63" s="61">
        <v>16179457.09</v>
      </c>
      <c r="T63" s="61">
        <v>19337110.32</v>
      </c>
      <c r="U63" s="61">
        <v>12824333.060000001</v>
      </c>
      <c r="V63" s="61">
        <v>12703041.180000002</v>
      </c>
      <c r="W63" s="61">
        <v>27961675.779999997</v>
      </c>
      <c r="X63" s="61">
        <v>31467346.48</v>
      </c>
      <c r="Y63" s="61">
        <v>28727438.780000005</v>
      </c>
      <c r="Z63" s="61">
        <v>30138722.819999993</v>
      </c>
      <c r="AA63" s="60">
        <f t="shared" ref="AA63" si="2">SUM(AA64:AA77)</f>
        <v>530406252.02999997</v>
      </c>
      <c r="AB63" s="22"/>
    </row>
    <row r="64" spans="2:28" ht="24.95" customHeight="1">
      <c r="B64">
        <v>735</v>
      </c>
      <c r="C64" s="49" t="s">
        <v>40</v>
      </c>
      <c r="D64" s="85"/>
      <c r="E64" s="50"/>
      <c r="F64" s="86">
        <v>14340615.369999999</v>
      </c>
      <c r="G64" s="86">
        <v>45388936.68</v>
      </c>
      <c r="H64" s="86">
        <v>13054361.720000001</v>
      </c>
      <c r="I64" s="86">
        <v>17412963.099999998</v>
      </c>
      <c r="J64" s="86">
        <v>13698423.319999998</v>
      </c>
      <c r="K64" s="86">
        <v>11541227.230000002</v>
      </c>
      <c r="L64" s="86">
        <v>6117504.3599999994</v>
      </c>
      <c r="M64" s="86">
        <v>6075890.6900000004</v>
      </c>
      <c r="N64" s="86">
        <v>7153123.2199999997</v>
      </c>
      <c r="O64" s="86">
        <v>5273932.13</v>
      </c>
      <c r="P64" s="86">
        <v>5015750.8600000003</v>
      </c>
      <c r="Q64" s="86">
        <v>5275501.8900000006</v>
      </c>
      <c r="R64" s="86">
        <v>71934948.290000007</v>
      </c>
      <c r="S64" s="86">
        <v>10026190.039999999</v>
      </c>
      <c r="T64" s="86">
        <v>10593791.199999999</v>
      </c>
      <c r="U64" s="86">
        <v>7947231.4800000004</v>
      </c>
      <c r="V64" s="86">
        <v>8404785.8800000008</v>
      </c>
      <c r="W64" s="86">
        <v>18792149.990000002</v>
      </c>
      <c r="X64" s="86">
        <v>20835133.510000002</v>
      </c>
      <c r="Y64" s="86">
        <v>15283530.410000002</v>
      </c>
      <c r="Z64" s="86">
        <v>18970585.539999999</v>
      </c>
      <c r="AA64" s="36">
        <f>SUM(F64:$Z$64)-AA70</f>
        <v>332700342.33000004</v>
      </c>
      <c r="AB64" s="10"/>
    </row>
    <row r="65" spans="2:28" ht="24.95" customHeight="1">
      <c r="B65">
        <v>735</v>
      </c>
      <c r="C65" s="49" t="s">
        <v>42</v>
      </c>
      <c r="D65" s="85"/>
      <c r="E65" s="98"/>
      <c r="F65" s="86">
        <v>6619790.7300000004</v>
      </c>
      <c r="G65" s="86">
        <v>22438073.84</v>
      </c>
      <c r="H65" s="86">
        <v>6404731.3499999996</v>
      </c>
      <c r="I65" s="86">
        <v>6884849.4900000002</v>
      </c>
      <c r="J65" s="86">
        <v>6492975.1500000004</v>
      </c>
      <c r="K65" s="86">
        <v>5463719.8899999997</v>
      </c>
      <c r="L65" s="86">
        <v>3364862.68</v>
      </c>
      <c r="M65" s="86">
        <v>3575137.26</v>
      </c>
      <c r="N65" s="86">
        <v>3604690.77</v>
      </c>
      <c r="O65" s="86">
        <v>2464851.21</v>
      </c>
      <c r="P65" s="86">
        <v>2437399.3199999998</v>
      </c>
      <c r="Q65" s="86">
        <v>2644053.35</v>
      </c>
      <c r="R65" s="86">
        <v>35502179.109999999</v>
      </c>
      <c r="S65" s="86">
        <v>4743873.54</v>
      </c>
      <c r="T65" s="86">
        <v>5197468.5599999996</v>
      </c>
      <c r="U65" s="86">
        <v>4833010.04</v>
      </c>
      <c r="V65" s="86">
        <v>4152128.56</v>
      </c>
      <c r="W65" s="86">
        <v>9032708.4299999997</v>
      </c>
      <c r="X65" s="86">
        <v>10542637.390000001</v>
      </c>
      <c r="Y65" s="86">
        <v>7396098.9699999997</v>
      </c>
      <c r="Z65" s="86">
        <v>10451240.24</v>
      </c>
      <c r="AA65" s="21">
        <f>SUM(F65:$Z$65)</f>
        <v>164246479.88000003</v>
      </c>
      <c r="AB65" s="10"/>
    </row>
    <row r="66" spans="2:28" ht="24.95" customHeight="1">
      <c r="B66">
        <v>723</v>
      </c>
      <c r="C66" s="49" t="s">
        <v>44</v>
      </c>
      <c r="D66" s="85"/>
      <c r="E66" s="50"/>
      <c r="F66" s="86">
        <v>3706.45</v>
      </c>
      <c r="G66" s="86">
        <v>16211.02</v>
      </c>
      <c r="H66" s="86">
        <v>3688.02</v>
      </c>
      <c r="I66" s="86">
        <v>3688.02</v>
      </c>
      <c r="J66" s="86">
        <v>3688.36</v>
      </c>
      <c r="K66" s="86">
        <v>3140.79</v>
      </c>
      <c r="L66" s="86">
        <v>2462.67</v>
      </c>
      <c r="M66" s="86">
        <v>3604.77</v>
      </c>
      <c r="N66" s="86">
        <v>2962.33</v>
      </c>
      <c r="O66" s="86">
        <v>1474.03</v>
      </c>
      <c r="P66" s="86">
        <v>1416.92</v>
      </c>
      <c r="Q66" s="86">
        <v>1503.3</v>
      </c>
      <c r="R66" s="86">
        <v>12826.79</v>
      </c>
      <c r="S66" s="86">
        <v>2712.5</v>
      </c>
      <c r="T66" s="86">
        <v>3247.86</v>
      </c>
      <c r="U66" s="86">
        <v>4925.32</v>
      </c>
      <c r="V66" s="86">
        <v>3390.64</v>
      </c>
      <c r="W66" s="86">
        <v>5353.61</v>
      </c>
      <c r="X66" s="86">
        <v>5366.06</v>
      </c>
      <c r="Y66" s="86">
        <v>4207.9799999999996</v>
      </c>
      <c r="Z66" s="86">
        <v>8080.83</v>
      </c>
      <c r="AA66" s="36">
        <f>SUM(F66:$Z$66)</f>
        <v>97658.26999999999</v>
      </c>
      <c r="AB66" s="10"/>
    </row>
    <row r="67" spans="2:28" ht="24.95" customHeight="1">
      <c r="B67" t="s">
        <v>45</v>
      </c>
      <c r="C67" s="62" t="s">
        <v>46</v>
      </c>
      <c r="D67" s="63"/>
      <c r="E67" s="99"/>
      <c r="F67" s="65">
        <v>16995.38</v>
      </c>
      <c r="G67" s="65">
        <v>465291</v>
      </c>
      <c r="H67" s="65">
        <v>0</v>
      </c>
      <c r="I67" s="65">
        <v>0</v>
      </c>
      <c r="J67" s="65">
        <v>0</v>
      </c>
      <c r="K67" s="65">
        <v>361176.57</v>
      </c>
      <c r="L67" s="65">
        <v>49251.34</v>
      </c>
      <c r="M67" s="65">
        <v>0</v>
      </c>
      <c r="N67" s="65">
        <v>6970</v>
      </c>
      <c r="O67" s="65">
        <v>7021</v>
      </c>
      <c r="P67" s="65">
        <v>6749</v>
      </c>
      <c r="Q67" s="65">
        <v>7160.4</v>
      </c>
      <c r="R67" s="65">
        <v>31599.599999999999</v>
      </c>
      <c r="S67" s="65">
        <v>154807.66</v>
      </c>
      <c r="T67" s="65">
        <v>416414.15</v>
      </c>
      <c r="U67" s="65">
        <v>0</v>
      </c>
      <c r="V67" s="65">
        <v>0</v>
      </c>
      <c r="W67" s="65">
        <v>0</v>
      </c>
      <c r="X67" s="65">
        <v>0</v>
      </c>
      <c r="Y67" s="65">
        <v>243415.08</v>
      </c>
      <c r="Z67" s="65">
        <v>625924.47</v>
      </c>
      <c r="AA67" s="64">
        <f>SUM(F67:$Z$67)</f>
        <v>2392775.6500000004</v>
      </c>
      <c r="AB67" s="10"/>
    </row>
    <row r="68" spans="2:28" ht="24.95" customHeight="1">
      <c r="B68">
        <v>717</v>
      </c>
      <c r="C68" s="49" t="s">
        <v>47</v>
      </c>
      <c r="D68" s="85"/>
      <c r="E68" s="50"/>
      <c r="F68" s="86">
        <v>0</v>
      </c>
      <c r="G68" s="86">
        <v>15536846</v>
      </c>
      <c r="H68" s="86">
        <v>0</v>
      </c>
      <c r="I68" s="86">
        <v>0</v>
      </c>
      <c r="J68" s="86">
        <v>0</v>
      </c>
      <c r="K68" s="86">
        <v>0</v>
      </c>
      <c r="L68" s="86">
        <v>0</v>
      </c>
      <c r="M68" s="86">
        <v>0</v>
      </c>
      <c r="N68" s="86">
        <v>0</v>
      </c>
      <c r="O68" s="86">
        <v>0</v>
      </c>
      <c r="P68" s="86">
        <v>0</v>
      </c>
      <c r="Q68" s="86">
        <v>0</v>
      </c>
      <c r="R68" s="86">
        <v>0</v>
      </c>
      <c r="S68" s="86">
        <v>0</v>
      </c>
      <c r="T68" s="86">
        <v>3100000</v>
      </c>
      <c r="U68" s="86">
        <v>0</v>
      </c>
      <c r="V68" s="86">
        <v>0</v>
      </c>
      <c r="W68" s="86">
        <v>0</v>
      </c>
      <c r="X68" s="86">
        <v>0</v>
      </c>
      <c r="Y68" s="86">
        <v>0</v>
      </c>
      <c r="Z68" s="86">
        <v>0</v>
      </c>
      <c r="AA68" s="36">
        <f>SUM(F68:$Z$68)</f>
        <v>18636846</v>
      </c>
      <c r="AB68" s="10"/>
    </row>
    <row r="69" spans="2:28" ht="24.95" customHeight="1">
      <c r="B69" t="s">
        <v>48</v>
      </c>
      <c r="C69" s="49" t="s">
        <v>49</v>
      </c>
      <c r="D69" s="85"/>
      <c r="E69" s="50"/>
      <c r="F69" s="65">
        <v>0</v>
      </c>
      <c r="G69" s="65">
        <v>0</v>
      </c>
      <c r="H69" s="65">
        <v>0</v>
      </c>
      <c r="I69" s="65">
        <v>0</v>
      </c>
      <c r="J69" s="65">
        <v>0</v>
      </c>
      <c r="K69" s="65">
        <v>0</v>
      </c>
      <c r="L69" s="65">
        <v>0</v>
      </c>
      <c r="M69" s="65">
        <v>0</v>
      </c>
      <c r="N69" s="65">
        <v>0</v>
      </c>
      <c r="O69" s="65">
        <v>23544.799999999999</v>
      </c>
      <c r="P69" s="65">
        <v>0</v>
      </c>
      <c r="Q69" s="65">
        <v>0</v>
      </c>
      <c r="R69" s="65">
        <v>0</v>
      </c>
      <c r="S69" s="65">
        <v>426177.88</v>
      </c>
      <c r="T69" s="65">
        <v>0</v>
      </c>
      <c r="U69" s="65">
        <v>0</v>
      </c>
      <c r="V69" s="65">
        <v>0</v>
      </c>
      <c r="W69" s="65">
        <v>2550</v>
      </c>
      <c r="X69" s="65">
        <v>0</v>
      </c>
      <c r="Y69" s="65">
        <v>0</v>
      </c>
      <c r="Z69" s="65">
        <v>0</v>
      </c>
      <c r="AA69" s="64">
        <f>SUM(F69:$Z$70)</f>
        <v>888507.26000000013</v>
      </c>
      <c r="AB69" s="10"/>
    </row>
    <row r="70" spans="2:28" ht="24.95" customHeight="1">
      <c r="B70">
        <v>715</v>
      </c>
      <c r="C70" s="62" t="s">
        <v>50</v>
      </c>
      <c r="D70" s="63"/>
      <c r="E70" s="99"/>
      <c r="F70" s="65">
        <v>6612.74</v>
      </c>
      <c r="G70" s="65">
        <v>175585.2</v>
      </c>
      <c r="H70" s="65">
        <v>0</v>
      </c>
      <c r="I70" s="65">
        <v>0</v>
      </c>
      <c r="J70" s="65">
        <v>0</v>
      </c>
      <c r="K70" s="65">
        <v>122766.41</v>
      </c>
      <c r="L70" s="65">
        <v>0</v>
      </c>
      <c r="M70" s="65">
        <v>0</v>
      </c>
      <c r="N70" s="65">
        <v>0</v>
      </c>
      <c r="O70" s="65">
        <v>0</v>
      </c>
      <c r="P70" s="65">
        <v>0</v>
      </c>
      <c r="Q70" s="65">
        <v>0</v>
      </c>
      <c r="R70" s="65">
        <v>0</v>
      </c>
      <c r="S70" s="65">
        <v>55188.56</v>
      </c>
      <c r="T70" s="65">
        <v>0</v>
      </c>
      <c r="U70" s="65">
        <v>0</v>
      </c>
      <c r="V70" s="65">
        <v>0</v>
      </c>
      <c r="W70" s="65">
        <v>0</v>
      </c>
      <c r="X70" s="65">
        <v>0</v>
      </c>
      <c r="Y70" s="65">
        <v>15556.92</v>
      </c>
      <c r="Z70" s="65">
        <v>60524.75</v>
      </c>
      <c r="AA70" s="64">
        <f>SUM(F70:$Z$70)</f>
        <v>436234.57999999996</v>
      </c>
      <c r="AB70" s="10"/>
    </row>
    <row r="71" spans="2:28" ht="24.95" customHeight="1">
      <c r="B71" t="s">
        <v>51</v>
      </c>
      <c r="C71" s="62" t="s">
        <v>52</v>
      </c>
      <c r="D71" s="63"/>
      <c r="E71" s="99"/>
      <c r="F71" s="65">
        <v>46853.36</v>
      </c>
      <c r="G71" s="65">
        <v>64345.529999999992</v>
      </c>
      <c r="H71" s="65">
        <v>62613.87</v>
      </c>
      <c r="I71" s="65">
        <v>85001.849999999991</v>
      </c>
      <c r="J71" s="65">
        <v>52347.599999999991</v>
      </c>
      <c r="K71" s="65">
        <v>49549.11</v>
      </c>
      <c r="L71" s="65">
        <v>45405.479999999996</v>
      </c>
      <c r="M71" s="65">
        <v>37633.49</v>
      </c>
      <c r="N71" s="65">
        <v>45652.150000000009</v>
      </c>
      <c r="O71" s="65">
        <v>39920.129999999997</v>
      </c>
      <c r="P71" s="65">
        <v>32840.479999999996</v>
      </c>
      <c r="Q71" s="65">
        <v>30386.06</v>
      </c>
      <c r="R71" s="65">
        <v>32740.15</v>
      </c>
      <c r="S71" s="65">
        <v>56269.97</v>
      </c>
      <c r="T71" s="65">
        <v>35012.53</v>
      </c>
      <c r="U71" s="65">
        <v>37679.21</v>
      </c>
      <c r="V71" s="65">
        <v>35911.74</v>
      </c>
      <c r="W71" s="65">
        <v>33102.559999999998</v>
      </c>
      <c r="X71" s="65">
        <v>65931.22</v>
      </c>
      <c r="Y71" s="65">
        <v>45409.03</v>
      </c>
      <c r="Z71" s="65">
        <v>45935.97</v>
      </c>
      <c r="AA71" s="64">
        <f>SUM(F71:$Z$71)</f>
        <v>980541.49</v>
      </c>
      <c r="AB71" s="10"/>
    </row>
    <row r="72" spans="2:28" ht="24.95" customHeight="1">
      <c r="B72" t="s">
        <v>53</v>
      </c>
      <c r="C72" s="62" t="s">
        <v>63</v>
      </c>
      <c r="D72" s="63"/>
      <c r="E72" s="99"/>
      <c r="F72" s="65">
        <v>38.44</v>
      </c>
      <c r="G72" s="65">
        <v>956.8</v>
      </c>
      <c r="H72" s="65">
        <v>0</v>
      </c>
      <c r="I72" s="65">
        <v>0</v>
      </c>
      <c r="J72" s="65">
        <v>2246.4699999999998</v>
      </c>
      <c r="K72" s="65">
        <v>661.41</v>
      </c>
      <c r="L72" s="65">
        <v>0</v>
      </c>
      <c r="M72" s="65">
        <v>0</v>
      </c>
      <c r="N72" s="65">
        <v>0</v>
      </c>
      <c r="O72" s="65">
        <v>0</v>
      </c>
      <c r="P72" s="65">
        <v>0</v>
      </c>
      <c r="Q72" s="65">
        <v>0</v>
      </c>
      <c r="R72" s="65">
        <v>0</v>
      </c>
      <c r="S72" s="65">
        <v>297.33999999999997</v>
      </c>
      <c r="T72" s="65">
        <v>0</v>
      </c>
      <c r="U72" s="65">
        <v>0</v>
      </c>
      <c r="V72" s="65">
        <v>0</v>
      </c>
      <c r="W72" s="65">
        <v>0</v>
      </c>
      <c r="X72" s="65">
        <v>0</v>
      </c>
      <c r="Y72" s="65">
        <v>1991790.62</v>
      </c>
      <c r="Z72" s="65">
        <v>326.08</v>
      </c>
      <c r="AA72" s="64">
        <f>SUM(F72:$Z$72)</f>
        <v>1996317.1600000001</v>
      </c>
      <c r="AB72" s="10"/>
    </row>
    <row r="73" spans="2:28" ht="24.95" customHeight="1">
      <c r="B73">
        <v>740</v>
      </c>
      <c r="C73" s="62" t="s">
        <v>55</v>
      </c>
      <c r="D73" s="63"/>
      <c r="E73" s="99"/>
      <c r="F73" s="65">
        <v>4358.09</v>
      </c>
      <c r="G73" s="65">
        <v>9806.7999999999993</v>
      </c>
      <c r="H73" s="65">
        <v>9758.4</v>
      </c>
      <c r="I73" s="65">
        <v>4267.3999999999996</v>
      </c>
      <c r="J73" s="65">
        <v>4666.3999999999996</v>
      </c>
      <c r="K73" s="65">
        <v>4129.84</v>
      </c>
      <c r="L73" s="65">
        <v>563.16</v>
      </c>
      <c r="M73" s="65">
        <v>0</v>
      </c>
      <c r="N73" s="65">
        <v>2181.1999999999998</v>
      </c>
      <c r="O73" s="65">
        <v>2197.16</v>
      </c>
      <c r="P73" s="65">
        <v>3357.69</v>
      </c>
      <c r="Q73" s="65">
        <v>4625.6099999999997</v>
      </c>
      <c r="R73" s="65">
        <v>10797.44</v>
      </c>
      <c r="S73" s="65">
        <v>3326.43</v>
      </c>
      <c r="T73" s="65">
        <v>3340.67</v>
      </c>
      <c r="U73" s="65">
        <v>0</v>
      </c>
      <c r="V73" s="65">
        <v>1848.7</v>
      </c>
      <c r="W73" s="65">
        <v>11705.9</v>
      </c>
      <c r="X73" s="65">
        <v>4480.2</v>
      </c>
      <c r="Y73" s="65">
        <v>180086.11</v>
      </c>
      <c r="Z73" s="65">
        <v>6596.49</v>
      </c>
      <c r="AA73" s="64">
        <f>SUM(F$73:$Z73)</f>
        <v>272093.69</v>
      </c>
      <c r="AB73" s="10"/>
    </row>
    <row r="74" spans="2:28" ht="24.95" customHeight="1">
      <c r="B74">
        <v>734</v>
      </c>
      <c r="C74" s="49" t="s">
        <v>56</v>
      </c>
      <c r="D74" s="85"/>
      <c r="E74" s="50"/>
      <c r="F74" s="86">
        <v>0</v>
      </c>
      <c r="G74" s="86">
        <v>0</v>
      </c>
      <c r="H74" s="86">
        <v>547813</v>
      </c>
      <c r="I74" s="86">
        <v>0</v>
      </c>
      <c r="J74" s="86">
        <v>0</v>
      </c>
      <c r="K74" s="86">
        <v>0</v>
      </c>
      <c r="L74" s="86">
        <v>0</v>
      </c>
      <c r="M74" s="86">
        <v>0</v>
      </c>
      <c r="N74" s="86">
        <v>0</v>
      </c>
      <c r="O74" s="86">
        <v>0</v>
      </c>
      <c r="P74" s="86">
        <v>0</v>
      </c>
      <c r="Q74" s="86">
        <v>0</v>
      </c>
      <c r="R74" s="86">
        <v>0</v>
      </c>
      <c r="S74" s="86">
        <v>737545</v>
      </c>
      <c r="T74" s="86">
        <v>0</v>
      </c>
      <c r="U74" s="86">
        <v>0</v>
      </c>
      <c r="V74" s="86">
        <v>0</v>
      </c>
      <c r="W74" s="86">
        <v>0</v>
      </c>
      <c r="X74" s="86">
        <v>0</v>
      </c>
      <c r="Y74" s="86">
        <v>0</v>
      </c>
      <c r="Z74" s="86">
        <v>0</v>
      </c>
      <c r="AA74" s="36">
        <f>SUM(F74:$Z$74)</f>
        <v>1285358</v>
      </c>
      <c r="AB74" s="10"/>
    </row>
    <row r="75" spans="2:28" ht="24.95" customHeight="1">
      <c r="B75" t="s">
        <v>57</v>
      </c>
      <c r="C75" s="62" t="s">
        <v>58</v>
      </c>
      <c r="D75" s="63"/>
      <c r="E75" s="99"/>
      <c r="F75" s="65">
        <v>1861790.06</v>
      </c>
      <c r="G75" s="65">
        <v>80376.87</v>
      </c>
      <c r="H75" s="65">
        <v>3387.35</v>
      </c>
      <c r="I75" s="65">
        <v>0</v>
      </c>
      <c r="J75" s="65">
        <v>1882.4900000000002</v>
      </c>
      <c r="K75" s="65">
        <v>8.4499999999999993</v>
      </c>
      <c r="L75" s="65">
        <v>8.4499999999999993</v>
      </c>
      <c r="M75" s="65">
        <v>8.4499999999999993</v>
      </c>
      <c r="N75" s="65">
        <v>0</v>
      </c>
      <c r="O75" s="65">
        <v>0</v>
      </c>
      <c r="P75" s="65">
        <v>3376.1499999999996</v>
      </c>
      <c r="Q75" s="65">
        <v>8.4499999999999993</v>
      </c>
      <c r="R75" s="65">
        <v>33.799999999999997</v>
      </c>
      <c r="S75" s="65">
        <v>1335.6000000000001</v>
      </c>
      <c r="T75" s="65">
        <v>235.35</v>
      </c>
      <c r="U75" s="65">
        <v>8.4499999999999993</v>
      </c>
      <c r="V75" s="65">
        <v>8.4499999999999993</v>
      </c>
      <c r="W75" s="65">
        <v>0</v>
      </c>
      <c r="X75" s="65">
        <v>1298.0999999999999</v>
      </c>
      <c r="Y75" s="65">
        <v>313.27999999999997</v>
      </c>
      <c r="Z75" s="65">
        <v>8.4499999999999993</v>
      </c>
      <c r="AA75" s="64">
        <f>SUM(F75:$Z$75)</f>
        <v>1954088.2000000002</v>
      </c>
      <c r="AB75" s="10"/>
    </row>
    <row r="76" spans="2:28" ht="24.95" customHeight="1">
      <c r="B76" t="s">
        <v>64</v>
      </c>
      <c r="C76" s="62" t="s">
        <v>60</v>
      </c>
      <c r="D76" s="63"/>
      <c r="E76" s="99"/>
      <c r="F76" s="65">
        <v>508593.55</v>
      </c>
      <c r="G76" s="65">
        <v>332057</v>
      </c>
      <c r="H76" s="65">
        <v>0</v>
      </c>
      <c r="I76" s="65">
        <v>0</v>
      </c>
      <c r="J76" s="65">
        <v>0</v>
      </c>
      <c r="K76" s="65">
        <v>0</v>
      </c>
      <c r="L76" s="65">
        <v>0</v>
      </c>
      <c r="M76" s="65">
        <v>0</v>
      </c>
      <c r="N76" s="65">
        <v>0</v>
      </c>
      <c r="O76" s="65">
        <v>0</v>
      </c>
      <c r="P76" s="65">
        <v>0</v>
      </c>
      <c r="Q76" s="65">
        <v>0</v>
      </c>
      <c r="R76" s="65">
        <v>0</v>
      </c>
      <c r="S76" s="65">
        <v>0</v>
      </c>
      <c r="T76" s="65">
        <v>0</v>
      </c>
      <c r="U76" s="65">
        <v>0</v>
      </c>
      <c r="V76" s="65">
        <v>104967.21</v>
      </c>
      <c r="W76" s="65">
        <v>84105.290000000008</v>
      </c>
      <c r="X76" s="65">
        <v>0</v>
      </c>
      <c r="Y76" s="65">
        <v>19.63</v>
      </c>
      <c r="Z76" s="65">
        <v>0</v>
      </c>
      <c r="AA76" s="64">
        <f>SUM(F$76:$Z76)</f>
        <v>1029742.68</v>
      </c>
      <c r="AB76" s="10"/>
    </row>
    <row r="77" spans="2:28" ht="24.95" customHeight="1" thickBot="1">
      <c r="C77" s="23" t="s">
        <v>61</v>
      </c>
      <c r="D77" s="91"/>
      <c r="E77" s="51"/>
      <c r="F77" s="92">
        <v>0</v>
      </c>
      <c r="G77" s="92">
        <v>-140791.6</v>
      </c>
      <c r="H77" s="92">
        <v>-49634</v>
      </c>
      <c r="I77" s="92">
        <v>128843.13</v>
      </c>
      <c r="J77" s="92">
        <v>0</v>
      </c>
      <c r="K77" s="92">
        <v>0</v>
      </c>
      <c r="L77" s="92">
        <v>0</v>
      </c>
      <c r="M77" s="92">
        <v>0</v>
      </c>
      <c r="N77" s="92">
        <v>0</v>
      </c>
      <c r="O77" s="92">
        <v>0</v>
      </c>
      <c r="P77" s="92">
        <v>0</v>
      </c>
      <c r="Q77" s="92">
        <v>28627.43</v>
      </c>
      <c r="R77" s="92">
        <v>12400</v>
      </c>
      <c r="S77" s="92">
        <v>-28267.43</v>
      </c>
      <c r="T77" s="92">
        <v>-12400</v>
      </c>
      <c r="U77" s="92">
        <v>1478.56</v>
      </c>
      <c r="V77" s="92">
        <v>0</v>
      </c>
      <c r="W77" s="92">
        <v>0</v>
      </c>
      <c r="X77" s="92">
        <v>12500</v>
      </c>
      <c r="Y77" s="92">
        <v>3567010.75</v>
      </c>
      <c r="Z77" s="92">
        <v>-30500</v>
      </c>
      <c r="AA77" s="25">
        <f>SUM(F77:$Z$77)</f>
        <v>3489266.84</v>
      </c>
      <c r="AB77" s="10"/>
    </row>
    <row r="78" spans="2:28" ht="24.95" customHeight="1" thickBot="1">
      <c r="C78" s="46"/>
      <c r="D78" s="100"/>
      <c r="E78" s="101"/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2"/>
      <c r="Z78" s="102"/>
      <c r="AA78" s="101"/>
      <c r="AB78" s="45"/>
    </row>
    <row r="79" spans="2:28" ht="24.95" customHeight="1">
      <c r="C79" s="58" t="s">
        <v>65</v>
      </c>
      <c r="D79" s="59"/>
      <c r="E79" s="97">
        <v>-30102844</v>
      </c>
      <c r="F79" s="61">
        <v>-64672739</v>
      </c>
      <c r="G79" s="61">
        <v>0</v>
      </c>
      <c r="H79" s="61">
        <v>0</v>
      </c>
      <c r="I79" s="61">
        <v>0</v>
      </c>
      <c r="J79" s="61">
        <v>0</v>
      </c>
      <c r="K79" s="61">
        <v>-22266020</v>
      </c>
      <c r="L79" s="61">
        <v>-31495239</v>
      </c>
      <c r="M79" s="61">
        <v>-40674529</v>
      </c>
      <c r="N79" s="61">
        <v>-50053573</v>
      </c>
      <c r="O79" s="61">
        <v>-62041565</v>
      </c>
      <c r="P79" s="61">
        <v>-94982628</v>
      </c>
      <c r="Q79" s="61">
        <v>-105895764</v>
      </c>
      <c r="R79" s="61">
        <v>-87644346</v>
      </c>
      <c r="S79" s="61">
        <v>-93271933</v>
      </c>
      <c r="T79" s="61">
        <v>-94425253</v>
      </c>
      <c r="U79" s="61">
        <v>-81640087</v>
      </c>
      <c r="V79" s="61">
        <v>-108728488</v>
      </c>
      <c r="W79" s="61">
        <v>-99557904</v>
      </c>
      <c r="X79" s="61">
        <v>-95671972</v>
      </c>
      <c r="Y79" s="61">
        <v>-94967215</v>
      </c>
      <c r="Z79" s="61">
        <v>-90462374</v>
      </c>
      <c r="AA79" s="60">
        <f t="shared" ref="AA79" si="3">SUM(AA80:AA86)</f>
        <v>-90462374</v>
      </c>
      <c r="AB79" s="22"/>
    </row>
    <row r="80" spans="2:28" ht="24.95" customHeight="1">
      <c r="C80" s="49" t="s">
        <v>66</v>
      </c>
      <c r="D80" s="85"/>
      <c r="E80" s="50">
        <v>-20007788</v>
      </c>
      <c r="F80" s="86">
        <v>-32069153</v>
      </c>
      <c r="G80" s="86">
        <v>0</v>
      </c>
      <c r="H80" s="86">
        <v>0</v>
      </c>
      <c r="I80" s="86">
        <v>0</v>
      </c>
      <c r="J80" s="86">
        <v>0</v>
      </c>
      <c r="K80" s="86">
        <v>-14110896</v>
      </c>
      <c r="L80" s="86">
        <v>-20763203</v>
      </c>
      <c r="M80" s="86">
        <v>-27212255</v>
      </c>
      <c r="N80" s="86">
        <v>-33870884</v>
      </c>
      <c r="O80" s="86">
        <v>-41991871</v>
      </c>
      <c r="P80" s="86">
        <v>-60875291</v>
      </c>
      <c r="Q80" s="86">
        <v>-68350525</v>
      </c>
      <c r="R80" s="86">
        <v>-55764149</v>
      </c>
      <c r="S80" s="86">
        <v>-59636173</v>
      </c>
      <c r="T80" s="86">
        <v>-62883175</v>
      </c>
      <c r="U80" s="86">
        <v>-54935944</v>
      </c>
      <c r="V80" s="86">
        <v>-71569182</v>
      </c>
      <c r="W80" s="86">
        <v>-65216573</v>
      </c>
      <c r="X80" s="86">
        <v>-62604948</v>
      </c>
      <c r="Y80" s="86">
        <v>-61384141</v>
      </c>
      <c r="Z80" s="86">
        <v>-60198933</v>
      </c>
      <c r="AA80" s="36">
        <f>+Z80</f>
        <v>-60198933</v>
      </c>
      <c r="AB80" s="10"/>
    </row>
    <row r="81" spans="3:28" ht="24.95" customHeight="1">
      <c r="C81" s="49" t="s">
        <v>67</v>
      </c>
      <c r="D81" s="85"/>
      <c r="E81" s="50">
        <v>-9218450</v>
      </c>
      <c r="F81" s="86">
        <v>-16250752</v>
      </c>
      <c r="G81" s="86">
        <v>0</v>
      </c>
      <c r="H81" s="86">
        <v>0</v>
      </c>
      <c r="I81" s="86">
        <v>0</v>
      </c>
      <c r="J81" s="86">
        <v>0</v>
      </c>
      <c r="K81" s="86">
        <v>-8097744</v>
      </c>
      <c r="L81" s="86">
        <v>-10701044</v>
      </c>
      <c r="M81" s="86">
        <v>-13403336</v>
      </c>
      <c r="N81" s="86">
        <v>-16110591</v>
      </c>
      <c r="O81" s="86">
        <v>-19963414</v>
      </c>
      <c r="P81" s="86">
        <v>-30354637</v>
      </c>
      <c r="Q81" s="86">
        <v>-33588627</v>
      </c>
      <c r="R81" s="86">
        <v>-27959190</v>
      </c>
      <c r="S81" s="86">
        <v>-29868069</v>
      </c>
      <c r="T81" s="86">
        <v>-31289182</v>
      </c>
      <c r="U81" s="86">
        <v>-26456172</v>
      </c>
      <c r="V81" s="86">
        <v>-36131849</v>
      </c>
      <c r="W81" s="86">
        <v>-33400226</v>
      </c>
      <c r="X81" s="86">
        <v>-31910125</v>
      </c>
      <c r="Y81" s="86">
        <v>-32672443</v>
      </c>
      <c r="Z81" s="86">
        <v>-29220854</v>
      </c>
      <c r="AA81" s="21">
        <f t="shared" ref="AA81:AA86" si="4">+Z81</f>
        <v>-29220854</v>
      </c>
      <c r="AB81" s="10"/>
    </row>
    <row r="82" spans="3:28" ht="24.95" customHeight="1">
      <c r="C82" s="49" t="s">
        <v>68</v>
      </c>
      <c r="D82" s="85"/>
      <c r="E82" s="50">
        <v>-5165</v>
      </c>
      <c r="F82" s="86">
        <v>-12523</v>
      </c>
      <c r="G82" s="86">
        <v>0</v>
      </c>
      <c r="H82" s="86">
        <v>0</v>
      </c>
      <c r="I82" s="86">
        <v>0</v>
      </c>
      <c r="J82" s="86">
        <v>0</v>
      </c>
      <c r="K82" s="86">
        <v>-7566</v>
      </c>
      <c r="L82" s="86">
        <v>-8672</v>
      </c>
      <c r="M82" s="86">
        <v>-8636</v>
      </c>
      <c r="N82" s="86">
        <v>-9243</v>
      </c>
      <c r="O82" s="86">
        <v>-11338</v>
      </c>
      <c r="P82" s="86">
        <v>-20628</v>
      </c>
      <c r="Q82" s="86">
        <v>-22694</v>
      </c>
      <c r="R82" s="86">
        <v>-19629</v>
      </c>
      <c r="S82" s="86">
        <v>-20640</v>
      </c>
      <c r="T82" s="86">
        <v>-21116</v>
      </c>
      <c r="U82" s="86">
        <v>-16191</v>
      </c>
      <c r="V82" s="86">
        <v>-23972</v>
      </c>
      <c r="W82" s="86">
        <v>-22342</v>
      </c>
      <c r="X82" s="86">
        <v>-21783</v>
      </c>
      <c r="Y82" s="86">
        <v>-21299</v>
      </c>
      <c r="Z82" s="86">
        <v>-16942</v>
      </c>
      <c r="AA82" s="36">
        <f t="shared" si="4"/>
        <v>-16942</v>
      </c>
      <c r="AB82" s="10"/>
    </row>
    <row r="83" spans="3:28" ht="24.95" customHeight="1">
      <c r="C83" s="62" t="s">
        <v>46</v>
      </c>
      <c r="D83" s="63"/>
      <c r="E83" s="50">
        <v>-24791</v>
      </c>
      <c r="F83" s="65">
        <v>-465291</v>
      </c>
      <c r="G83" s="65">
        <v>0</v>
      </c>
      <c r="H83" s="65">
        <v>0</v>
      </c>
      <c r="I83" s="65">
        <v>0</v>
      </c>
      <c r="J83" s="65">
        <v>0</v>
      </c>
      <c r="K83" s="65">
        <v>-49251</v>
      </c>
      <c r="L83" s="65">
        <v>-17000</v>
      </c>
      <c r="M83" s="65">
        <v>-34000</v>
      </c>
      <c r="N83" s="65">
        <v>-44030</v>
      </c>
      <c r="O83" s="65">
        <v>-54009</v>
      </c>
      <c r="P83" s="65">
        <v>-609982</v>
      </c>
      <c r="Q83" s="65">
        <v>-602822</v>
      </c>
      <c r="R83" s="65">
        <v>-571222</v>
      </c>
      <c r="S83" s="65">
        <v>-416414</v>
      </c>
      <c r="T83" s="65">
        <v>0</v>
      </c>
      <c r="U83" s="65">
        <v>0</v>
      </c>
      <c r="V83" s="65">
        <v>-869340</v>
      </c>
      <c r="W83" s="65">
        <v>-869340</v>
      </c>
      <c r="X83" s="65">
        <v>-1085340</v>
      </c>
      <c r="Y83" s="65">
        <v>-841925</v>
      </c>
      <c r="Z83" s="65">
        <v>-221254</v>
      </c>
      <c r="AA83" s="64">
        <f t="shared" si="4"/>
        <v>-221254</v>
      </c>
      <c r="AB83" s="10"/>
    </row>
    <row r="84" spans="3:28" ht="24.95" customHeight="1">
      <c r="C84" s="49" t="s">
        <v>47</v>
      </c>
      <c r="D84" s="85"/>
      <c r="E84" s="50">
        <v>0</v>
      </c>
      <c r="F84" s="86">
        <v>-15536846</v>
      </c>
      <c r="G84" s="86">
        <v>0</v>
      </c>
      <c r="H84" s="86">
        <v>0</v>
      </c>
      <c r="I84" s="86">
        <v>0</v>
      </c>
      <c r="J84" s="86">
        <v>0</v>
      </c>
      <c r="K84" s="86">
        <v>0</v>
      </c>
      <c r="L84" s="86">
        <v>0</v>
      </c>
      <c r="M84" s="86">
        <v>0</v>
      </c>
      <c r="N84" s="86">
        <v>0</v>
      </c>
      <c r="O84" s="86">
        <v>0</v>
      </c>
      <c r="P84" s="86">
        <v>-3100000</v>
      </c>
      <c r="Q84" s="86">
        <v>-3100000</v>
      </c>
      <c r="R84" s="86">
        <v>-3100000</v>
      </c>
      <c r="S84" s="86">
        <v>-3100000</v>
      </c>
      <c r="T84" s="86">
        <v>0</v>
      </c>
      <c r="U84" s="86">
        <v>0</v>
      </c>
      <c r="V84" s="86">
        <v>0</v>
      </c>
      <c r="W84" s="86">
        <v>0</v>
      </c>
      <c r="X84" s="86">
        <v>0</v>
      </c>
      <c r="Y84" s="86">
        <v>0</v>
      </c>
      <c r="Z84" s="86">
        <v>0</v>
      </c>
      <c r="AA84" s="36">
        <f t="shared" si="4"/>
        <v>0</v>
      </c>
      <c r="AB84" s="10"/>
    </row>
    <row r="85" spans="3:28" ht="24.95" customHeight="1">
      <c r="C85" s="49" t="s">
        <v>55</v>
      </c>
      <c r="D85" s="85"/>
      <c r="E85" s="50">
        <v>-5999</v>
      </c>
      <c r="F85" s="86">
        <v>-6117</v>
      </c>
      <c r="G85" s="86">
        <v>0</v>
      </c>
      <c r="H85" s="86">
        <v>0</v>
      </c>
      <c r="I85" s="86">
        <v>0</v>
      </c>
      <c r="J85" s="86">
        <v>0</v>
      </c>
      <c r="K85" s="86">
        <v>-563</v>
      </c>
      <c r="L85" s="86">
        <v>-5320</v>
      </c>
      <c r="M85" s="86">
        <v>-16302</v>
      </c>
      <c r="N85" s="86">
        <v>-18825</v>
      </c>
      <c r="O85" s="86">
        <v>-20933</v>
      </c>
      <c r="P85" s="86">
        <v>-22090</v>
      </c>
      <c r="Q85" s="86">
        <v>-21162</v>
      </c>
      <c r="R85" s="86">
        <v>-20222</v>
      </c>
      <c r="S85" s="86">
        <v>-20703</v>
      </c>
      <c r="T85" s="86">
        <v>-21846</v>
      </c>
      <c r="U85" s="86">
        <v>-21846</v>
      </c>
      <c r="V85" s="86">
        <v>-29159</v>
      </c>
      <c r="W85" s="86">
        <v>-28542</v>
      </c>
      <c r="X85" s="86">
        <v>-28895</v>
      </c>
      <c r="Y85" s="86">
        <v>-26546</v>
      </c>
      <c r="Z85" s="86">
        <v>-24620</v>
      </c>
      <c r="AA85" s="36">
        <f t="shared" si="4"/>
        <v>-24620</v>
      </c>
      <c r="AB85" s="10"/>
    </row>
    <row r="86" spans="3:28" ht="24.95" customHeight="1" thickBot="1">
      <c r="C86" s="23" t="s">
        <v>60</v>
      </c>
      <c r="D86" s="91"/>
      <c r="E86" s="51">
        <v>-840651</v>
      </c>
      <c r="F86" s="92">
        <v>-332057</v>
      </c>
      <c r="G86" s="92">
        <v>0</v>
      </c>
      <c r="H86" s="92">
        <v>0</v>
      </c>
      <c r="I86" s="92">
        <v>0</v>
      </c>
      <c r="J86" s="92">
        <v>0</v>
      </c>
      <c r="K86" s="92">
        <v>0</v>
      </c>
      <c r="L86" s="92">
        <v>0</v>
      </c>
      <c r="M86" s="92">
        <v>0</v>
      </c>
      <c r="N86" s="92">
        <v>0</v>
      </c>
      <c r="O86" s="92">
        <v>0</v>
      </c>
      <c r="P86" s="92">
        <v>0</v>
      </c>
      <c r="Q86" s="92">
        <v>-209934</v>
      </c>
      <c r="R86" s="92">
        <v>-209934</v>
      </c>
      <c r="S86" s="92">
        <v>-209934</v>
      </c>
      <c r="T86" s="92">
        <v>-209934</v>
      </c>
      <c r="U86" s="92">
        <v>-209934</v>
      </c>
      <c r="V86" s="92">
        <v>-104986</v>
      </c>
      <c r="W86" s="92">
        <v>-20881</v>
      </c>
      <c r="X86" s="92">
        <v>-20881</v>
      </c>
      <c r="Y86" s="92">
        <v>-20861</v>
      </c>
      <c r="Z86" s="92">
        <v>-779771</v>
      </c>
      <c r="AA86" s="25">
        <f t="shared" si="4"/>
        <v>-779771</v>
      </c>
      <c r="AB86" s="10"/>
    </row>
    <row r="87" spans="3:28" ht="24.95" customHeight="1">
      <c r="C87" s="28"/>
      <c r="D87" s="28"/>
      <c r="E87" s="30"/>
      <c r="F87" s="86"/>
      <c r="G87" s="86"/>
      <c r="H87" s="86"/>
      <c r="I87" s="86"/>
      <c r="J87" s="86"/>
      <c r="K87" s="86"/>
      <c r="L87" s="86"/>
      <c r="M87" s="86"/>
      <c r="N87" s="86"/>
      <c r="O87" s="86"/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86"/>
      <c r="AA87" s="30"/>
      <c r="AB87" s="10"/>
    </row>
    <row r="88" spans="3:28" ht="24.95" customHeight="1">
      <c r="C88" s="103">
        <v>42585.583084375001</v>
      </c>
      <c r="D88" s="103"/>
      <c r="E88" s="104"/>
      <c r="F88" s="83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  <c r="AA88" s="83"/>
      <c r="AB88" s="10"/>
    </row>
    <row r="89" spans="3:28" ht="24.95" customHeight="1">
      <c r="C89" s="103"/>
      <c r="D89" s="103"/>
      <c r="E89" s="57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  <c r="AA89" s="83"/>
      <c r="AB89" s="10"/>
    </row>
  </sheetData>
  <pageMargins left="0.11811023622047245" right="0.11811023622047245" top="0" bottom="0" header="0" footer="0"/>
  <pageSetup paperSize="8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Sistema</vt:lpstr>
      <vt:lpstr>Sistema!Area_de_impressao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Sptrans</dc:creator>
  <cp:lastModifiedBy>Sptrans</cp:lastModifiedBy>
  <dcterms:created xsi:type="dcterms:W3CDTF">2016-07-05T17:51:54Z</dcterms:created>
  <dcterms:modified xsi:type="dcterms:W3CDTF">2016-08-03T17:00:43Z</dcterms:modified>
</cp:coreProperties>
</file>