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<sst xmlns="http://schemas.openxmlformats.org/spreadsheetml/2006/main" count="109" uniqueCount="107">
  <si>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</si>
  <si>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</si>
  <si>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</si>
  <si>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</si>
  <si>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</si>
  <si>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</si>
  <si>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</si>
  <si>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</si>
  <si>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</si>
  <si>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</si>
  <si>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</si>
  <si>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</si>
  <si>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</si>
  <si>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</si>
  <si>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</si>
  <si>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</si>
  <si>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</si>
  <si>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</si>
  <si>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</si>
  <si>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</si>
  <si>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</si>
  <si>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</si>
  <si>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</si>
  <si>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</si>
  <si>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</si>
  <si>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</si>
  <si>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</si>
  <si>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</si>
  <si>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</si>
  <si>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</si>
  <si>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</si>
  <si>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</si>
  <si>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</si>
  <si>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</si>
  <si>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</si>
  <si>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</si>
  <si>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</si>
  <si>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</si>
  <si>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</si>
  <si>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</si>
  <si>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</si>
  <si>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</si>
  <si>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</si>
  <si>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</si>
  <si>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</si>
  <si>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</si>
  <si>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</si>
  <si>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</si>
  <si>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</si>
  <si>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</si>
  <si>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</si>
  <si>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</si>
  <si>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</si>
  <si>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</si>
  <si>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</si>
  <si>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</si>
  <si>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</si>
  <si>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</si>
  <si>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</si>
  <si>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</si>
  <si>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</si>
  <si>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</si>
  <si>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</si>
  <si>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</si>
  <si>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</si>
  <si>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</si>
  <si>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</si>
  <si>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</si>
  <si>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</si>
  <si>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</si>
  <si>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</si>
  <si>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</si>
  <si>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</si>
  <si>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</si>
  <si>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</si>
  <si>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</si>
  <si>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</si>
  <si>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</si>
  <si>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</si>
  <si>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</si>
  <si>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</si>
  <si>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</si>
  <si>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</si>
  <si>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</si>
  <si>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</si>
  <si>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</si>
  <si>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</si>
  <si>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</si>
  <si>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</si>
  <si>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</si>
  <si>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</si>
  <si>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</si>
  <si>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</si>
  <si>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</si>
  <si>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</si>
  <si>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</si>
  <si>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</si>
  <si>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</si>
  <si>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</si>
  <si>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</si>
  <si>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</si>
  <si>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</si>
  <si>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</si>
  <si>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</si>
  <si>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</si>
  <si>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</si>
  <si>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30/01/16 - VENCIMENTO 05/02/16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</si>
</sst>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346232</v>
      </c>
      <c r="C7" s="10">
        <f>C8+C20+C24</f>
        <v>233833</v>
      </c>
      <c r="D7" s="10">
        <f>D8+D20+D24</f>
        <v>273109</v>
      </c>
      <c r="E7" s="10">
        <f>E8+E20+E24</f>
        <v>49166</v>
      </c>
      <c r="F7" s="10">
        <f aca="true" t="shared" si="0" ref="F7:M7">F8+F20+F24</f>
        <v>192823</v>
      </c>
      <c r="G7" s="10">
        <f t="shared" si="0"/>
        <v>294616</v>
      </c>
      <c r="H7" s="10">
        <f t="shared" si="0"/>
        <v>308853</v>
      </c>
      <c r="I7" s="10">
        <f t="shared" si="0"/>
        <v>299892</v>
      </c>
      <c r="J7" s="10">
        <f t="shared" si="0"/>
        <v>216649</v>
      </c>
      <c r="K7" s="10">
        <f t="shared" si="0"/>
        <v>278552</v>
      </c>
      <c r="L7" s="10">
        <f t="shared" si="0"/>
        <v>91535</v>
      </c>
      <c r="M7" s="10">
        <f t="shared" si="0"/>
        <v>50982</v>
      </c>
      <c r="N7" s="10">
        <f>+N8+N20+N24</f>
        <v>2636242</v>
      </c>
    </row>
    <row r="8" spans="1:14" ht="18.75" customHeight="1">
      <c r="A8" s="11" t="s">
        <v>27</v>
      </c>
      <c r="B8" s="12">
        <f>+B9+B12+B16</f>
        <v>187841</v>
      </c>
      <c r="C8" s="12">
        <f>+C9+C12+C16</f>
        <v>135024</v>
      </c>
      <c r="D8" s="12">
        <f>+D9+D12+D16</f>
        <v>165630</v>
      </c>
      <c r="E8" s="12">
        <f>+E9+E12+E16</f>
        <v>27999</v>
      </c>
      <c r="F8" s="12">
        <f aca="true" t="shared" si="1" ref="F8:M8">+F9+F12+F16</f>
        <v>109613</v>
      </c>
      <c r="G8" s="12">
        <f t="shared" si="1"/>
        <v>171598</v>
      </c>
      <c r="H8" s="12">
        <f t="shared" si="1"/>
        <v>175441</v>
      </c>
      <c r="I8" s="12">
        <f t="shared" si="1"/>
        <v>171405</v>
      </c>
      <c r="J8" s="12">
        <f t="shared" si="1"/>
        <v>127926</v>
      </c>
      <c r="K8" s="12">
        <f t="shared" si="1"/>
        <v>154853</v>
      </c>
      <c r="L8" s="12">
        <f t="shared" si="1"/>
        <v>55016</v>
      </c>
      <c r="M8" s="12">
        <f t="shared" si="1"/>
        <v>32844</v>
      </c>
      <c r="N8" s="12">
        <f>SUM(B8:M8)</f>
        <v>1515190</v>
      </c>
    </row>
    <row r="9" spans="1:14" ht="18.75" customHeight="1">
      <c r="A9" s="13" t="s">
        <v>4</v>
      </c>
      <c r="B9" s="14">
        <v>24347</v>
      </c>
      <c r="C9" s="14">
        <v>23420</v>
      </c>
      <c r="D9" s="14">
        <v>17569</v>
      </c>
      <c r="E9" s="14">
        <v>3414</v>
      </c>
      <c r="F9" s="14">
        <v>12972</v>
      </c>
      <c r="G9" s="14">
        <v>23309</v>
      </c>
      <c r="H9" s="14">
        <v>30446</v>
      </c>
      <c r="I9" s="14">
        <v>16016</v>
      </c>
      <c r="J9" s="14">
        <v>20892</v>
      </c>
      <c r="K9" s="14">
        <v>17491</v>
      </c>
      <c r="L9" s="14">
        <v>8726</v>
      </c>
      <c r="M9" s="14">
        <v>5405</v>
      </c>
      <c r="N9" s="12">
        <f aca="true" t="shared" si="2" ref="N9:N19">SUM(B9:M9)</f>
        <v>204007</v>
      </c>
    </row>
    <row r="10" spans="1:14" ht="18.75" customHeight="1">
      <c r="A10" s="15" t="s">
        <v>5</v>
      </c>
      <c r="B10" s="14">
        <f>+B9-B11</f>
        <v>24347</v>
      </c>
      <c r="C10" s="14">
        <f>+C9-C11</f>
        <v>23420</v>
      </c>
      <c r="D10" s="14">
        <f>+D9-D11</f>
        <v>17569</v>
      </c>
      <c r="E10" s="14">
        <f>+E9-E11</f>
        <v>3414</v>
      </c>
      <c r="F10" s="14">
        <f aca="true" t="shared" si="3" ref="F10:M10">+F9-F11</f>
        <v>12972</v>
      </c>
      <c r="G10" s="14">
        <f t="shared" si="3"/>
        <v>23309</v>
      </c>
      <c r="H10" s="14">
        <f t="shared" si="3"/>
        <v>30446</v>
      </c>
      <c r="I10" s="14">
        <f t="shared" si="3"/>
        <v>16016</v>
      </c>
      <c r="J10" s="14">
        <f t="shared" si="3"/>
        <v>20892</v>
      </c>
      <c r="K10" s="14">
        <f t="shared" si="3"/>
        <v>17491</v>
      </c>
      <c r="L10" s="14">
        <f t="shared" si="3"/>
        <v>8726</v>
      </c>
      <c r="M10" s="14">
        <f t="shared" si="3"/>
        <v>5405</v>
      </c>
      <c r="N10" s="12">
        <f t="shared" si="2"/>
        <v>204007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150285</v>
      </c>
      <c r="C12" s="14">
        <f>C13+C14+C15</f>
        <v>103388</v>
      </c>
      <c r="D12" s="14">
        <f>D13+D14+D15</f>
        <v>137547</v>
      </c>
      <c r="E12" s="14">
        <f>E13+E14+E15</f>
        <v>22820</v>
      </c>
      <c r="F12" s="14">
        <f aca="true" t="shared" si="4" ref="F12:M12">F13+F14+F15</f>
        <v>89159</v>
      </c>
      <c r="G12" s="14">
        <f t="shared" si="4"/>
        <v>136739</v>
      </c>
      <c r="H12" s="14">
        <f t="shared" si="4"/>
        <v>133502</v>
      </c>
      <c r="I12" s="14">
        <f t="shared" si="4"/>
        <v>142674</v>
      </c>
      <c r="J12" s="14">
        <f t="shared" si="4"/>
        <v>98257</v>
      </c>
      <c r="K12" s="14">
        <f t="shared" si="4"/>
        <v>125370</v>
      </c>
      <c r="L12" s="14">
        <f t="shared" si="4"/>
        <v>42879</v>
      </c>
      <c r="M12" s="14">
        <f t="shared" si="4"/>
        <v>25794</v>
      </c>
      <c r="N12" s="12">
        <f t="shared" si="2"/>
        <v>1208414</v>
      </c>
    </row>
    <row r="13" spans="1:14" ht="18.75" customHeight="1">
      <c r="A13" s="15" t="s">
        <v>7</v>
      </c>
      <c r="B13" s="14">
        <v>80437</v>
      </c>
      <c r="C13" s="14">
        <v>57180</v>
      </c>
      <c r="D13" s="14">
        <v>71794</v>
      </c>
      <c r="E13" s="14">
        <v>12086</v>
      </c>
      <c r="F13" s="14">
        <v>47612</v>
      </c>
      <c r="G13" s="14">
        <v>73815</v>
      </c>
      <c r="H13" s="14">
        <v>74689</v>
      </c>
      <c r="I13" s="14">
        <v>78501</v>
      </c>
      <c r="J13" s="14">
        <v>51862</v>
      </c>
      <c r="K13" s="14">
        <v>64873</v>
      </c>
      <c r="L13" s="14">
        <v>22077</v>
      </c>
      <c r="M13" s="14">
        <v>12803</v>
      </c>
      <c r="N13" s="12">
        <f t="shared" si="2"/>
        <v>647729</v>
      </c>
    </row>
    <row r="14" spans="1:14" ht="18.75" customHeight="1">
      <c r="A14" s="15" t="s">
        <v>8</v>
      </c>
      <c r="B14" s="14">
        <v>69015</v>
      </c>
      <c r="C14" s="14">
        <v>45380</v>
      </c>
      <c r="D14" s="14">
        <v>65168</v>
      </c>
      <c r="E14" s="14">
        <v>10565</v>
      </c>
      <c r="F14" s="14">
        <v>40965</v>
      </c>
      <c r="G14" s="14">
        <v>61662</v>
      </c>
      <c r="H14" s="14">
        <v>57898</v>
      </c>
      <c r="I14" s="14">
        <v>63556</v>
      </c>
      <c r="J14" s="14">
        <v>45785</v>
      </c>
      <c r="K14" s="14">
        <v>59915</v>
      </c>
      <c r="L14" s="14">
        <v>20541</v>
      </c>
      <c r="M14" s="14">
        <v>12887</v>
      </c>
      <c r="N14" s="12">
        <f t="shared" si="2"/>
        <v>553337</v>
      </c>
    </row>
    <row r="15" spans="1:14" ht="18.75" customHeight="1">
      <c r="A15" s="15" t="s">
        <v>9</v>
      </c>
      <c r="B15" s="14">
        <v>833</v>
      </c>
      <c r="C15" s="14">
        <v>828</v>
      </c>
      <c r="D15" s="14">
        <v>585</v>
      </c>
      <c r="E15" s="14">
        <v>169</v>
      </c>
      <c r="F15" s="14">
        <v>582</v>
      </c>
      <c r="G15" s="14">
        <v>1262</v>
      </c>
      <c r="H15" s="14">
        <v>915</v>
      </c>
      <c r="I15" s="14">
        <v>617</v>
      </c>
      <c r="J15" s="14">
        <v>610</v>
      </c>
      <c r="K15" s="14">
        <v>582</v>
      </c>
      <c r="L15" s="14">
        <v>261</v>
      </c>
      <c r="M15" s="14">
        <v>104</v>
      </c>
      <c r="N15" s="12">
        <f t="shared" si="2"/>
        <v>7348</v>
      </c>
    </row>
    <row r="16" spans="1:14" ht="18.75" customHeight="1">
      <c r="A16" s="16" t="s">
        <v>26</v>
      </c>
      <c r="B16" s="14">
        <f>B17+B18+B19</f>
        <v>13209</v>
      </c>
      <c r="C16" s="14">
        <f>C17+C18+C19</f>
        <v>8216</v>
      </c>
      <c r="D16" s="14">
        <f>D17+D18+D19</f>
        <v>10514</v>
      </c>
      <c r="E16" s="14">
        <f>E17+E18+E19</f>
        <v>1765</v>
      </c>
      <c r="F16" s="14">
        <f aca="true" t="shared" si="5" ref="F16:M16">F17+F18+F19</f>
        <v>7482</v>
      </c>
      <c r="G16" s="14">
        <f t="shared" si="5"/>
        <v>11550</v>
      </c>
      <c r="H16" s="14">
        <f t="shared" si="5"/>
        <v>11493</v>
      </c>
      <c r="I16" s="14">
        <f t="shared" si="5"/>
        <v>12715</v>
      </c>
      <c r="J16" s="14">
        <f t="shared" si="5"/>
        <v>8777</v>
      </c>
      <c r="K16" s="14">
        <f t="shared" si="5"/>
        <v>11992</v>
      </c>
      <c r="L16" s="14">
        <f t="shared" si="5"/>
        <v>3411</v>
      </c>
      <c r="M16" s="14">
        <f t="shared" si="5"/>
        <v>1645</v>
      </c>
      <c r="N16" s="12">
        <f t="shared" si="2"/>
        <v>102769</v>
      </c>
    </row>
    <row r="17" spans="1:14" ht="18.75" customHeight="1">
      <c r="A17" s="15" t="s">
        <v>23</v>
      </c>
      <c r="B17" s="14">
        <v>9112</v>
      </c>
      <c r="C17" s="14">
        <v>6321</v>
      </c>
      <c r="D17" s="14">
        <v>6381</v>
      </c>
      <c r="E17" s="14">
        <v>1224</v>
      </c>
      <c r="F17" s="14">
        <v>5183</v>
      </c>
      <c r="G17" s="14">
        <v>8306</v>
      </c>
      <c r="H17" s="14">
        <v>7940</v>
      </c>
      <c r="I17" s="14">
        <v>8637</v>
      </c>
      <c r="J17" s="14">
        <v>5972</v>
      </c>
      <c r="K17" s="14">
        <v>7604</v>
      </c>
      <c r="L17" s="14">
        <v>2121</v>
      </c>
      <c r="M17" s="14">
        <v>980</v>
      </c>
      <c r="N17" s="12">
        <f t="shared" si="2"/>
        <v>69781</v>
      </c>
    </row>
    <row r="18" spans="1:14" ht="18.75" customHeight="1">
      <c r="A18" s="15" t="s">
        <v>24</v>
      </c>
      <c r="B18" s="14">
        <v>3788</v>
      </c>
      <c r="C18" s="14">
        <v>1780</v>
      </c>
      <c r="D18" s="14">
        <v>3889</v>
      </c>
      <c r="E18" s="14">
        <v>510</v>
      </c>
      <c r="F18" s="14">
        <v>2177</v>
      </c>
      <c r="G18" s="14">
        <v>3042</v>
      </c>
      <c r="H18" s="14">
        <v>3421</v>
      </c>
      <c r="I18" s="14">
        <v>3938</v>
      </c>
      <c r="J18" s="14">
        <v>2660</v>
      </c>
      <c r="K18" s="14">
        <v>4202</v>
      </c>
      <c r="L18" s="14">
        <v>1138</v>
      </c>
      <c r="M18" s="14">
        <v>520</v>
      </c>
      <c r="N18" s="12">
        <f t="shared" si="2"/>
        <v>31065</v>
      </c>
    </row>
    <row r="19" spans="1:14" ht="18.75" customHeight="1">
      <c r="A19" s="15" t="s">
        <v>25</v>
      </c>
      <c r="B19" s="14">
        <v>309</v>
      </c>
      <c r="C19" s="14">
        <v>115</v>
      </c>
      <c r="D19" s="14">
        <v>244</v>
      </c>
      <c r="E19" s="14">
        <v>31</v>
      </c>
      <c r="F19" s="14">
        <v>122</v>
      </c>
      <c r="G19" s="14">
        <v>202</v>
      </c>
      <c r="H19" s="14">
        <v>132</v>
      </c>
      <c r="I19" s="14">
        <v>140</v>
      </c>
      <c r="J19" s="14">
        <v>145</v>
      </c>
      <c r="K19" s="14">
        <v>186</v>
      </c>
      <c r="L19" s="14">
        <v>152</v>
      </c>
      <c r="M19" s="14">
        <v>145</v>
      </c>
      <c r="N19" s="12">
        <f t="shared" si="2"/>
        <v>1923</v>
      </c>
    </row>
    <row r="20" spans="1:14" ht="18.75" customHeight="1">
      <c r="A20" s="17" t="s">
        <v>10</v>
      </c>
      <c r="B20" s="18">
        <f>B21+B22+B23</f>
        <v>106637</v>
      </c>
      <c r="C20" s="18">
        <f>C21+C22+C23</f>
        <v>59611</v>
      </c>
      <c r="D20" s="18">
        <f>D21+D22+D23</f>
        <v>66637</v>
      </c>
      <c r="E20" s="18">
        <f>E21+E22+E23</f>
        <v>12115</v>
      </c>
      <c r="F20" s="18">
        <f aca="true" t="shared" si="6" ref="F20:M20">F21+F22+F23</f>
        <v>48915</v>
      </c>
      <c r="G20" s="18">
        <f t="shared" si="6"/>
        <v>72588</v>
      </c>
      <c r="H20" s="18">
        <f t="shared" si="6"/>
        <v>84321</v>
      </c>
      <c r="I20" s="18">
        <f t="shared" si="6"/>
        <v>90447</v>
      </c>
      <c r="J20" s="18">
        <f t="shared" si="6"/>
        <v>56853</v>
      </c>
      <c r="K20" s="18">
        <f t="shared" si="6"/>
        <v>91539</v>
      </c>
      <c r="L20" s="18">
        <f t="shared" si="6"/>
        <v>27690</v>
      </c>
      <c r="M20" s="18">
        <f t="shared" si="6"/>
        <v>13937</v>
      </c>
      <c r="N20" s="12">
        <f aca="true" t="shared" si="7" ref="N20:N26">SUM(B20:M20)</f>
        <v>731290</v>
      </c>
    </row>
    <row r="21" spans="1:14" ht="18.75" customHeight="1">
      <c r="A21" s="13" t="s">
        <v>11</v>
      </c>
      <c r="B21" s="14">
        <v>60768</v>
      </c>
      <c r="C21" s="14">
        <v>36764</v>
      </c>
      <c r="D21" s="14">
        <v>37563</v>
      </c>
      <c r="E21" s="14">
        <v>7075</v>
      </c>
      <c r="F21" s="14">
        <v>28530</v>
      </c>
      <c r="G21" s="14">
        <v>43048</v>
      </c>
      <c r="H21" s="14">
        <v>52064</v>
      </c>
      <c r="I21" s="14">
        <v>53267</v>
      </c>
      <c r="J21" s="14">
        <v>32749</v>
      </c>
      <c r="K21" s="14">
        <v>50763</v>
      </c>
      <c r="L21" s="14">
        <v>15665</v>
      </c>
      <c r="M21" s="14">
        <v>7693</v>
      </c>
      <c r="N21" s="12">
        <f t="shared" si="7"/>
        <v>425949</v>
      </c>
    </row>
    <row r="22" spans="1:14" ht="18.75" customHeight="1">
      <c r="A22" s="13" t="s">
        <v>12</v>
      </c>
      <c r="B22" s="14">
        <v>45432</v>
      </c>
      <c r="C22" s="14">
        <v>22531</v>
      </c>
      <c r="D22" s="14">
        <v>28833</v>
      </c>
      <c r="E22" s="14">
        <v>4981</v>
      </c>
      <c r="F22" s="14">
        <v>20109</v>
      </c>
      <c r="G22" s="14">
        <v>29116</v>
      </c>
      <c r="H22" s="14">
        <v>31891</v>
      </c>
      <c r="I22" s="14">
        <v>36830</v>
      </c>
      <c r="J22" s="14">
        <v>23837</v>
      </c>
      <c r="K22" s="14">
        <v>40477</v>
      </c>
      <c r="L22" s="14">
        <v>11899</v>
      </c>
      <c r="M22" s="14">
        <v>6209</v>
      </c>
      <c r="N22" s="12">
        <f t="shared" si="7"/>
        <v>302145</v>
      </c>
    </row>
    <row r="23" spans="1:14" ht="18.75" customHeight="1">
      <c r="A23" s="13" t="s">
        <v>13</v>
      </c>
      <c r="B23" s="14">
        <v>437</v>
      </c>
      <c r="C23" s="14">
        <v>316</v>
      </c>
      <c r="D23" s="14">
        <v>241</v>
      </c>
      <c r="E23" s="14">
        <v>59</v>
      </c>
      <c r="F23" s="14">
        <v>276</v>
      </c>
      <c r="G23" s="14">
        <v>424</v>
      </c>
      <c r="H23" s="14">
        <v>366</v>
      </c>
      <c r="I23" s="14">
        <v>350</v>
      </c>
      <c r="J23" s="14">
        <v>267</v>
      </c>
      <c r="K23" s="14">
        <v>299</v>
      </c>
      <c r="L23" s="14">
        <v>126</v>
      </c>
      <c r="M23" s="14">
        <v>35</v>
      </c>
      <c r="N23" s="12">
        <f t="shared" si="7"/>
        <v>3196</v>
      </c>
    </row>
    <row r="24" spans="1:14" ht="18.75" customHeight="1">
      <c r="A24" s="17" t="s">
        <v>14</v>
      </c>
      <c r="B24" s="14">
        <f>B25+B26</f>
        <v>51754</v>
      </c>
      <c r="C24" s="14">
        <f>C25+C26</f>
        <v>39198</v>
      </c>
      <c r="D24" s="14">
        <f>D25+D26</f>
        <v>40842</v>
      </c>
      <c r="E24" s="14">
        <f>E25+E26</f>
        <v>9052</v>
      </c>
      <c r="F24" s="14">
        <f aca="true" t="shared" si="8" ref="F24:M24">F25+F26</f>
        <v>34295</v>
      </c>
      <c r="G24" s="14">
        <f t="shared" si="8"/>
        <v>50430</v>
      </c>
      <c r="H24" s="14">
        <f t="shared" si="8"/>
        <v>49091</v>
      </c>
      <c r="I24" s="14">
        <f t="shared" si="8"/>
        <v>38040</v>
      </c>
      <c r="J24" s="14">
        <f t="shared" si="8"/>
        <v>31870</v>
      </c>
      <c r="K24" s="14">
        <f t="shared" si="8"/>
        <v>32160</v>
      </c>
      <c r="L24" s="14">
        <f t="shared" si="8"/>
        <v>8829</v>
      </c>
      <c r="M24" s="14">
        <f t="shared" si="8"/>
        <v>4201</v>
      </c>
      <c r="N24" s="12">
        <f t="shared" si="7"/>
        <v>389762</v>
      </c>
    </row>
    <row r="25" spans="1:14" ht="18.75" customHeight="1">
      <c r="A25" s="13" t="s">
        <v>15</v>
      </c>
      <c r="B25" s="14">
        <v>33123</v>
      </c>
      <c r="C25" s="14">
        <v>25087</v>
      </c>
      <c r="D25" s="14">
        <v>26139</v>
      </c>
      <c r="E25" s="14">
        <v>5793</v>
      </c>
      <c r="F25" s="14">
        <v>21949</v>
      </c>
      <c r="G25" s="14">
        <v>32275</v>
      </c>
      <c r="H25" s="14">
        <v>31418</v>
      </c>
      <c r="I25" s="14">
        <v>24346</v>
      </c>
      <c r="J25" s="14">
        <v>20397</v>
      </c>
      <c r="K25" s="14">
        <v>20582</v>
      </c>
      <c r="L25" s="14">
        <v>5651</v>
      </c>
      <c r="M25" s="14">
        <v>2689</v>
      </c>
      <c r="N25" s="12">
        <f t="shared" si="7"/>
        <v>249449</v>
      </c>
    </row>
    <row r="26" spans="1:14" ht="18.75" customHeight="1">
      <c r="A26" s="13" t="s">
        <v>16</v>
      </c>
      <c r="B26" s="14">
        <v>18631</v>
      </c>
      <c r="C26" s="14">
        <v>14111</v>
      </c>
      <c r="D26" s="14">
        <v>14703</v>
      </c>
      <c r="E26" s="14">
        <v>3259</v>
      </c>
      <c r="F26" s="14">
        <v>12346</v>
      </c>
      <c r="G26" s="14">
        <v>18155</v>
      </c>
      <c r="H26" s="14">
        <v>17673</v>
      </c>
      <c r="I26" s="14">
        <v>13694</v>
      </c>
      <c r="J26" s="14">
        <v>11473</v>
      </c>
      <c r="K26" s="14">
        <v>11578</v>
      </c>
      <c r="L26" s="14">
        <v>3178</v>
      </c>
      <c r="M26" s="14">
        <v>1512</v>
      </c>
      <c r="N26" s="12">
        <f t="shared" si="7"/>
        <v>140313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0.9688018276762403</v>
      </c>
      <c r="C32" s="23">
        <f aca="true" t="shared" si="9" ref="C32:M32">(((+C$8+C$20)*C$29)+(C$24*C$30))/C$7</f>
        <v>0.9829517792612676</v>
      </c>
      <c r="D32" s="23">
        <f t="shared" si="9"/>
        <v>0.9844922159284387</v>
      </c>
      <c r="E32" s="23">
        <f t="shared" si="9"/>
        <v>0.9701466582597731</v>
      </c>
      <c r="F32" s="23">
        <f t="shared" si="9"/>
        <v>0.9849532628369023</v>
      </c>
      <c r="G32" s="23">
        <f t="shared" si="9"/>
        <v>0.9847485778097592</v>
      </c>
      <c r="H32" s="23">
        <f t="shared" si="9"/>
        <v>0.9858537912858221</v>
      </c>
      <c r="I32" s="23">
        <f t="shared" si="9"/>
        <v>0.9878862390460565</v>
      </c>
      <c r="J32" s="23">
        <f t="shared" si="9"/>
        <v>0.9855102262184454</v>
      </c>
      <c r="K32" s="23">
        <f t="shared" si="9"/>
        <v>0.9876348545334444</v>
      </c>
      <c r="L32" s="23">
        <f t="shared" si="9"/>
        <v>0.9888498126399737</v>
      </c>
      <c r="M32" s="23">
        <f t="shared" si="9"/>
        <v>0.9830170236554078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1.8254164037075722</v>
      </c>
      <c r="C35" s="26">
        <f>C32*C34</f>
        <v>1.7894637141451377</v>
      </c>
      <c r="D35" s="26">
        <f>D32*D34</f>
        <v>1.6607399190496834</v>
      </c>
      <c r="E35" s="26">
        <f>E32*E34</f>
        <v>2.09357648852459</v>
      </c>
      <c r="F35" s="26">
        <f aca="true" t="shared" si="10" ref="F35:M35">F32*F34</f>
        <v>1.9378955446316053</v>
      </c>
      <c r="G35" s="26">
        <f t="shared" si="10"/>
        <v>1.5364047310987863</v>
      </c>
      <c r="H35" s="26">
        <f t="shared" si="10"/>
        <v>1.794746827035839</v>
      </c>
      <c r="I35" s="26">
        <f t="shared" si="10"/>
        <v>1.7556714240326516</v>
      </c>
      <c r="J35" s="26">
        <f t="shared" si="10"/>
        <v>1.9724987177762185</v>
      </c>
      <c r="K35" s="26">
        <f t="shared" si="10"/>
        <v>1.8900368211206524</v>
      </c>
      <c r="L35" s="26">
        <f t="shared" si="10"/>
        <v>2.2475567391493962</v>
      </c>
      <c r="M35" s="26">
        <f t="shared" si="10"/>
        <v>2.1936024882870426</v>
      </c>
      <c r="N35" s="27"/>
    </row>
    <row r="36" spans="1:14" ht="18.75" customHeight="1">
      <c r="A36" s="57" t="s">
        <v>43</v>
      </c>
      <c r="B36" s="26">
        <v>-0.0060012939</v>
      </c>
      <c r="C36" s="26">
        <v>-0.0058977133</v>
      </c>
      <c r="D36" s="26">
        <v>-0.005463899</v>
      </c>
      <c r="E36" s="26">
        <v>-0.0060940487</v>
      </c>
      <c r="F36" s="26">
        <v>-0.0062622716</v>
      </c>
      <c r="G36" s="26">
        <v>-0.0050222323</v>
      </c>
      <c r="H36" s="26">
        <v>-0.0055207817</v>
      </c>
      <c r="I36" s="26">
        <v>-0.0056192896</v>
      </c>
      <c r="J36" s="26">
        <v>-0.0062734654</v>
      </c>
      <c r="K36" s="26">
        <v>-0.0061729587</v>
      </c>
      <c r="L36" s="26">
        <v>-0.0072863932</v>
      </c>
      <c r="M36" s="26">
        <v>-0.0071970499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633196.8122988953</v>
      </c>
      <c r="C42" s="65">
        <f aca="true" t="shared" si="12" ref="C42:M42">C43+C44+C45+C46</f>
        <v>419551.8286756211</v>
      </c>
      <c r="D42" s="65">
        <f t="shared" si="12"/>
        <v>464150.89855974895</v>
      </c>
      <c r="E42" s="65">
        <f t="shared" si="12"/>
        <v>103279.44163641581</v>
      </c>
      <c r="F42" s="65">
        <f t="shared" si="12"/>
        <v>374624.72260577325</v>
      </c>
      <c r="G42" s="65">
        <f t="shared" si="12"/>
        <v>453831.9462661032</v>
      </c>
      <c r="H42" s="65">
        <f t="shared" si="12"/>
        <v>555505.39178011</v>
      </c>
      <c r="I42" s="65">
        <f t="shared" si="12"/>
        <v>527373.2346992767</v>
      </c>
      <c r="J42" s="65">
        <f t="shared" si="12"/>
        <v>428099.3347020554</v>
      </c>
      <c r="K42" s="65">
        <f t="shared" si="12"/>
        <v>527356.2866049976</v>
      </c>
      <c r="L42" s="65">
        <f t="shared" si="12"/>
        <v>206334.306116478</v>
      </c>
      <c r="M42" s="65">
        <f t="shared" si="12"/>
        <v>112186.3620598482</v>
      </c>
      <c r="N42" s="65">
        <f>N43+N44+N45+N46</f>
        <v>4805490.566005322</v>
      </c>
    </row>
    <row r="43" spans="1:14" ht="18.75" customHeight="1">
      <c r="A43" s="62" t="s">
        <v>86</v>
      </c>
      <c r="B43" s="59">
        <f aca="true" t="shared" si="13" ref="B43:H43">B35*B7</f>
        <v>632017.5722884801</v>
      </c>
      <c r="C43" s="59">
        <f t="shared" si="13"/>
        <v>418435.6686697</v>
      </c>
      <c r="D43" s="59">
        <f t="shared" si="13"/>
        <v>453563.01855174</v>
      </c>
      <c r="E43" s="59">
        <f t="shared" si="13"/>
        <v>102932.7816348</v>
      </c>
      <c r="F43" s="59">
        <f t="shared" si="13"/>
        <v>373670.83260250004</v>
      </c>
      <c r="G43" s="59">
        <f t="shared" si="13"/>
        <v>452649.4162574</v>
      </c>
      <c r="H43" s="59">
        <f t="shared" si="13"/>
        <v>554312.9417705</v>
      </c>
      <c r="I43" s="59">
        <f>I35*I7</f>
        <v>526511.814696</v>
      </c>
      <c r="J43" s="59">
        <f>J35*J7</f>
        <v>427339.8747075</v>
      </c>
      <c r="K43" s="59">
        <f>K35*K7</f>
        <v>526473.5365968</v>
      </c>
      <c r="L43" s="59">
        <f>L35*L7</f>
        <v>205730.10611803998</v>
      </c>
      <c r="M43" s="59">
        <f>M35*M7</f>
        <v>111834.24205785</v>
      </c>
      <c r="N43" s="61">
        <f>SUM(B43:M43)</f>
        <v>4785471.805951309</v>
      </c>
    </row>
    <row r="44" spans="1:14" ht="18.75" customHeight="1">
      <c r="A44" s="62" t="s">
        <v>87</v>
      </c>
      <c r="B44" s="59">
        <f aca="true" t="shared" si="14" ref="B44:M44">B36*B7</f>
        <v>-2077.8399895848</v>
      </c>
      <c r="C44" s="59">
        <f t="shared" si="14"/>
        <v>-1379.0799940789</v>
      </c>
      <c r="D44" s="59">
        <f t="shared" si="14"/>
        <v>-1492.2399919910001</v>
      </c>
      <c r="E44" s="59">
        <f t="shared" si="14"/>
        <v>-299.6199983842</v>
      </c>
      <c r="F44" s="59">
        <f t="shared" si="14"/>
        <v>-1207.5099967268</v>
      </c>
      <c r="G44" s="59">
        <f t="shared" si="14"/>
        <v>-1479.6299912968</v>
      </c>
      <c r="H44" s="59">
        <f t="shared" si="14"/>
        <v>-1705.1099903901</v>
      </c>
      <c r="I44" s="59">
        <f t="shared" si="14"/>
        <v>-1685.1799967232</v>
      </c>
      <c r="J44" s="59">
        <f t="shared" si="14"/>
        <v>-1359.1400054446</v>
      </c>
      <c r="K44" s="59">
        <f t="shared" si="14"/>
        <v>-1719.4899918024</v>
      </c>
      <c r="L44" s="59">
        <f t="shared" si="14"/>
        <v>-666.960001562</v>
      </c>
      <c r="M44" s="59">
        <f t="shared" si="14"/>
        <v>-366.9199980018</v>
      </c>
      <c r="N44" s="28">
        <f>SUM(B44:M44)</f>
        <v>-15438.7199459866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-92728.32</v>
      </c>
      <c r="C48" s="28">
        <f aca="true" t="shared" si="16" ref="C48:M48">+C49+C52+C60+C61</f>
        <v>-89115.84</v>
      </c>
      <c r="D48" s="28">
        <f t="shared" si="16"/>
        <v>-66860.64</v>
      </c>
      <c r="E48" s="28">
        <f t="shared" si="16"/>
        <v>-13054.52</v>
      </c>
      <c r="F48" s="28">
        <f t="shared" si="16"/>
        <v>-49315</v>
      </c>
      <c r="G48" s="28">
        <f t="shared" si="16"/>
        <v>-88629.84</v>
      </c>
      <c r="H48" s="28">
        <f t="shared" si="16"/>
        <v>-115806.08</v>
      </c>
      <c r="I48" s="28">
        <f t="shared" si="16"/>
        <v>-60963.520000000004</v>
      </c>
      <c r="J48" s="28">
        <f t="shared" si="16"/>
        <v>-79595.04000000001</v>
      </c>
      <c r="K48" s="28">
        <f t="shared" si="16"/>
        <v>-66564.24</v>
      </c>
      <c r="L48" s="28">
        <f t="shared" si="16"/>
        <v>-33244.4</v>
      </c>
      <c r="M48" s="28">
        <f t="shared" si="16"/>
        <v>-20581.8</v>
      </c>
      <c r="N48" s="28">
        <f>+N49+N52+N60+N61</f>
        <v>-776459.2400000001</v>
      </c>
    </row>
    <row r="49" spans="1:14" ht="18.75" customHeight="1">
      <c r="A49" s="17" t="s">
        <v>48</v>
      </c>
      <c r="B49" s="29">
        <f>B50+B51</f>
        <v>-92518.6</v>
      </c>
      <c r="C49" s="29">
        <f>C50+C51</f>
        <v>-88996</v>
      </c>
      <c r="D49" s="29">
        <f>D50+D51</f>
        <v>-66762.2</v>
      </c>
      <c r="E49" s="29">
        <f>E50+E51</f>
        <v>-12973.2</v>
      </c>
      <c r="F49" s="29">
        <f aca="true" t="shared" si="17" ref="F49:M49">F50+F51</f>
        <v>-49293.6</v>
      </c>
      <c r="G49" s="29">
        <f t="shared" si="17"/>
        <v>-88574.2</v>
      </c>
      <c r="H49" s="29">
        <f t="shared" si="17"/>
        <v>-115694.8</v>
      </c>
      <c r="I49" s="29">
        <f t="shared" si="17"/>
        <v>-60860.8</v>
      </c>
      <c r="J49" s="29">
        <f t="shared" si="17"/>
        <v>-79389.6</v>
      </c>
      <c r="K49" s="29">
        <f t="shared" si="17"/>
        <v>-66465.8</v>
      </c>
      <c r="L49" s="29">
        <f t="shared" si="17"/>
        <v>-33158.8</v>
      </c>
      <c r="M49" s="29">
        <f t="shared" si="17"/>
        <v>-20539</v>
      </c>
      <c r="N49" s="28">
        <f aca="true" t="shared" si="18" ref="N49:N61">SUM(B49:M49)</f>
        <v>-775226.6000000001</v>
      </c>
    </row>
    <row r="50" spans="1:14" ht="18.75" customHeight="1">
      <c r="A50" s="13" t="s">
        <v>49</v>
      </c>
      <c r="B50" s="20">
        <f>ROUND(-B9*$D$3,2)</f>
        <v>-92518.6</v>
      </c>
      <c r="C50" s="20">
        <f>ROUND(-C9*$D$3,2)</f>
        <v>-88996</v>
      </c>
      <c r="D50" s="20">
        <f>ROUND(-D9*$D$3,2)</f>
        <v>-66762.2</v>
      </c>
      <c r="E50" s="20">
        <f>ROUND(-E9*$D$3,2)</f>
        <v>-12973.2</v>
      </c>
      <c r="F50" s="20">
        <f aca="true" t="shared" si="19" ref="F50:M50">ROUND(-F9*$D$3,2)</f>
        <v>-49293.6</v>
      </c>
      <c r="G50" s="20">
        <f t="shared" si="19"/>
        <v>-88574.2</v>
      </c>
      <c r="H50" s="20">
        <f t="shared" si="19"/>
        <v>-115694.8</v>
      </c>
      <c r="I50" s="20">
        <f t="shared" si="19"/>
        <v>-60860.8</v>
      </c>
      <c r="J50" s="20">
        <f t="shared" si="19"/>
        <v>-79389.6</v>
      </c>
      <c r="K50" s="20">
        <f t="shared" si="19"/>
        <v>-66465.8</v>
      </c>
      <c r="L50" s="20">
        <f t="shared" si="19"/>
        <v>-33158.8</v>
      </c>
      <c r="M50" s="20">
        <f t="shared" si="19"/>
        <v>-20539</v>
      </c>
      <c r="N50" s="50">
        <f t="shared" si="18"/>
        <v>-775226.6000000001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540468.4922988953</v>
      </c>
      <c r="C63" s="32">
        <f t="shared" si="22"/>
        <v>330435.9886756211</v>
      </c>
      <c r="D63" s="32">
        <f t="shared" si="22"/>
        <v>397290.25855974894</v>
      </c>
      <c r="E63" s="32">
        <f t="shared" si="22"/>
        <v>90224.9216364158</v>
      </c>
      <c r="F63" s="32">
        <f t="shared" si="22"/>
        <v>325309.72260577325</v>
      </c>
      <c r="G63" s="32">
        <f t="shared" si="22"/>
        <v>365202.1062661032</v>
      </c>
      <c r="H63" s="32">
        <f t="shared" si="22"/>
        <v>439699.31178010994</v>
      </c>
      <c r="I63" s="32">
        <f t="shared" si="22"/>
        <v>466409.7146992767</v>
      </c>
      <c r="J63" s="32">
        <f t="shared" si="22"/>
        <v>348504.2947020554</v>
      </c>
      <c r="K63" s="32">
        <f t="shared" si="22"/>
        <v>460792.0466049976</v>
      </c>
      <c r="L63" s="32">
        <f t="shared" si="22"/>
        <v>173089.906116478</v>
      </c>
      <c r="M63" s="32">
        <f t="shared" si="22"/>
        <v>91604.56205984819</v>
      </c>
      <c r="N63" s="32">
        <f>SUM(B63:M63)</f>
        <v>4029031.3260053233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540468.49</v>
      </c>
      <c r="C66" s="39">
        <f aca="true" t="shared" si="23" ref="C66:M66">SUM(C67:C80)</f>
        <v>330435.98</v>
      </c>
      <c r="D66" s="39">
        <f t="shared" si="23"/>
        <v>397290.25999999995</v>
      </c>
      <c r="E66" s="39">
        <f t="shared" si="23"/>
        <v>90224.92</v>
      </c>
      <c r="F66" s="39">
        <f t="shared" si="23"/>
        <v>325309.72</v>
      </c>
      <c r="G66" s="39">
        <f t="shared" si="23"/>
        <v>365202.11</v>
      </c>
      <c r="H66" s="39">
        <f t="shared" si="23"/>
        <v>439699.32</v>
      </c>
      <c r="I66" s="39">
        <f t="shared" si="23"/>
        <v>466409.71</v>
      </c>
      <c r="J66" s="39">
        <f t="shared" si="23"/>
        <v>348504.29</v>
      </c>
      <c r="K66" s="39">
        <f t="shared" si="23"/>
        <v>460792.05</v>
      </c>
      <c r="L66" s="39">
        <f t="shared" si="23"/>
        <v>173089.91</v>
      </c>
      <c r="M66" s="39">
        <f t="shared" si="23"/>
        <v>91604.56</v>
      </c>
      <c r="N66" s="32">
        <f>SUM(N67:N80)</f>
        <v>4029031.32</v>
      </c>
    </row>
    <row r="67" spans="1:14" ht="18.75" customHeight="1">
      <c r="A67" s="17" t="s">
        <v>91</v>
      </c>
      <c r="B67" s="39">
        <v>100041.8</v>
      </c>
      <c r="C67" s="39">
        <v>94664.62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194706.41999999998</v>
      </c>
    </row>
    <row r="68" spans="1:14" ht="18.75" customHeight="1">
      <c r="A68" s="17" t="s">
        <v>92</v>
      </c>
      <c r="B68" s="39">
        <v>440426.69</v>
      </c>
      <c r="C68" s="39">
        <v>235771.36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676198.05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397290.25999999995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397290.25999999995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90224.92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90224.92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325309.72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325309.72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365202.11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365202.11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333415.11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333415.11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106284.21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106284.21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466409.71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466409.71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348504.29</v>
      </c>
      <c r="K76" s="38">
        <v>0</v>
      </c>
      <c r="L76" s="38">
        <v>0</v>
      </c>
      <c r="M76" s="38">
        <v>0</v>
      </c>
      <c r="N76" s="32">
        <f t="shared" si="24"/>
        <v>348504.29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460792.05</v>
      </c>
      <c r="L77" s="38">
        <v>0</v>
      </c>
      <c r="M77" s="66"/>
      <c r="N77" s="29">
        <f t="shared" si="24"/>
        <v>460792.05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173089.91</v>
      </c>
      <c r="M78" s="38">
        <v>0</v>
      </c>
      <c r="N78" s="32">
        <f t="shared" si="24"/>
        <v>173089.91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91604.56</v>
      </c>
      <c r="N79" s="29">
        <f t="shared" si="24"/>
        <v>91604.56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2.0665839820928764</v>
      </c>
      <c r="C84" s="48">
        <v>2.0571664965533705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1.7833523995617708</v>
      </c>
      <c r="C85" s="48">
        <v>1.7075850696129575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1.6631900763422258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2.1006272960260306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1.9428425167421586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1.5404185321438861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1.8093181806116763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1.766870390723854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1.7585438581198456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1.9760042035830092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1.893205888326049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2.25415749294235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2.2005092397286923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2016-02-04T19:07:41Z</dcterms:modified>
  <cp:category/>
  <cp:version/>
  <cp:contentType/>
  <cp:contentStatus/>
</cp:coreProperties>
</file>