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<sst xmlns="http://schemas.openxmlformats.org/spreadsheetml/2006/main" count="109" uniqueCount="107">
  <si>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</si>
  <si>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</si>
  <si>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</si>
  <si>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</si>
  <si>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</si>
  <si>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</si>
  <si>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</si>
  <si>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</si>
  <si>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</si>
  <si>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</si>
  <si>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</si>
  <si>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</si>
  <si>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</si>
  <si>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</si>
  <si>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</si>
  <si>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</si>
  <si>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</si>
  <si>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</si>
  <si>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</si>
  <si>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</si>
  <si>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</si>
  <si>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</si>
  <si>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</si>
  <si>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</si>
  <si>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</si>
  <si>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</si>
  <si>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</si>
  <si>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</si>
  <si>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</si>
  <si>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</si>
  <si>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</si>
  <si>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</si>
  <si>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</si>
  <si>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</si>
  <si>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</si>
  <si>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</si>
  <si>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</si>
  <si>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</si>
  <si>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</si>
  <si>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</si>
  <si>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</si>
  <si>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</si>
  <si>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</si>
  <si>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</si>
  <si>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</si>
  <si>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</si>
  <si>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</si>
  <si>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</si>
  <si>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</si>
  <si>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</si>
  <si>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</si>
  <si>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</si>
  <si>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</si>
  <si>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</si>
  <si>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</si>
  <si>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</si>
  <si>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</si>
  <si>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</si>
  <si>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</si>
  <si>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</si>
  <si>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</si>
  <si>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</si>
  <si>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</si>
  <si>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</si>
  <si>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</si>
  <si>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</si>
  <si>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</si>
  <si>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</si>
  <si>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</si>
  <si>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</si>
  <si>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</si>
  <si>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</si>
  <si>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</si>
  <si>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</si>
  <si>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</si>
  <si>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</si>
  <si>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</si>
  <si>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</si>
  <si>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</si>
  <si>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</si>
  <si>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</si>
  <si>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</si>
  <si>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</si>
  <si>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</si>
  <si>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</si>
  <si>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</si>
  <si>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</si>
  <si>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</si>
  <si>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</si>
  <si>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</si>
  <si>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</si>
  <si>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</si>
  <si>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</si>
  <si>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</si>
  <si>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</si>
  <si>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</si>
  <si>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</si>
  <si>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</si>
  <si>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</si>
  <si>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</si>
  <si>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</si>
  <si>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</si>
  <si>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</si>
  <si>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</si>
  <si>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</si>
  <si>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</si>
  <si>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26/01/16 - VENCIMENTO 02/02/16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</si>
</sst>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E5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66" sqref="N66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452273</v>
      </c>
      <c r="C7" s="10">
        <f>C8+C20+C24</f>
        <v>332620</v>
      </c>
      <c r="D7" s="10">
        <f>D8+D20+D24</f>
        <v>346348</v>
      </c>
      <c r="E7" s="10">
        <f>E8+E20+E24</f>
        <v>55622</v>
      </c>
      <c r="F7" s="10">
        <f aca="true" t="shared" si="0" ref="F7:M7">F8+F20+F24</f>
        <v>265294</v>
      </c>
      <c r="G7" s="10">
        <f t="shared" si="0"/>
        <v>452316</v>
      </c>
      <c r="H7" s="10">
        <f t="shared" si="0"/>
        <v>439480</v>
      </c>
      <c r="I7" s="10">
        <f t="shared" si="0"/>
        <v>391305</v>
      </c>
      <c r="J7" s="10">
        <f t="shared" si="0"/>
        <v>282736</v>
      </c>
      <c r="K7" s="10">
        <f t="shared" si="0"/>
        <v>336462</v>
      </c>
      <c r="L7" s="10">
        <f t="shared" si="0"/>
        <v>134582</v>
      </c>
      <c r="M7" s="10">
        <f t="shared" si="0"/>
        <v>83281</v>
      </c>
      <c r="N7" s="10">
        <f>+N8+N20+N24</f>
        <v>3572319</v>
      </c>
    </row>
    <row r="8" spans="1:14" ht="18.75" customHeight="1">
      <c r="A8" s="11" t="s">
        <v>27</v>
      </c>
      <c r="B8" s="12">
        <f>+B9+B12+B16</f>
        <v>235669</v>
      </c>
      <c r="C8" s="12">
        <f>+C9+C12+C16</f>
        <v>185044</v>
      </c>
      <c r="D8" s="12">
        <f>+D9+D12+D16</f>
        <v>209012</v>
      </c>
      <c r="E8" s="12">
        <f>+E9+E12+E16</f>
        <v>30800</v>
      </c>
      <c r="F8" s="12">
        <f aca="true" t="shared" si="1" ref="F8:M8">+F9+F12+F16</f>
        <v>148340</v>
      </c>
      <c r="G8" s="12">
        <f t="shared" si="1"/>
        <v>257874</v>
      </c>
      <c r="H8" s="12">
        <f t="shared" si="1"/>
        <v>240855</v>
      </c>
      <c r="I8" s="12">
        <f t="shared" si="1"/>
        <v>219779</v>
      </c>
      <c r="J8" s="12">
        <f t="shared" si="1"/>
        <v>160237</v>
      </c>
      <c r="K8" s="12">
        <f t="shared" si="1"/>
        <v>177373</v>
      </c>
      <c r="L8" s="12">
        <f t="shared" si="1"/>
        <v>78347</v>
      </c>
      <c r="M8" s="12">
        <f t="shared" si="1"/>
        <v>51112</v>
      </c>
      <c r="N8" s="12">
        <f>SUM(B8:M8)</f>
        <v>1994442</v>
      </c>
    </row>
    <row r="9" spans="1:14" ht="18.75" customHeight="1">
      <c r="A9" s="13" t="s">
        <v>4</v>
      </c>
      <c r="B9" s="14">
        <v>26298</v>
      </c>
      <c r="C9" s="14">
        <v>26236</v>
      </c>
      <c r="D9" s="14">
        <v>18530</v>
      </c>
      <c r="E9" s="14">
        <v>3428</v>
      </c>
      <c r="F9" s="14">
        <v>15729</v>
      </c>
      <c r="G9" s="14">
        <v>28903</v>
      </c>
      <c r="H9" s="14">
        <v>35424</v>
      </c>
      <c r="I9" s="14">
        <v>16295</v>
      </c>
      <c r="J9" s="14">
        <v>22960</v>
      </c>
      <c r="K9" s="14">
        <v>17680</v>
      </c>
      <c r="L9" s="14">
        <v>10742</v>
      </c>
      <c r="M9" s="14">
        <v>7420</v>
      </c>
      <c r="N9" s="12">
        <f aca="true" t="shared" si="2" ref="N9:N19">SUM(B9:M9)</f>
        <v>229645</v>
      </c>
    </row>
    <row r="10" spans="1:14" ht="18.75" customHeight="1">
      <c r="A10" s="15" t="s">
        <v>5</v>
      </c>
      <c r="B10" s="14">
        <f>+B9-B11</f>
        <v>26298</v>
      </c>
      <c r="C10" s="14">
        <f>+C9-C11</f>
        <v>26236</v>
      </c>
      <c r="D10" s="14">
        <f>+D9-D11</f>
        <v>18530</v>
      </c>
      <c r="E10" s="14">
        <f>+E9-E11</f>
        <v>3428</v>
      </c>
      <c r="F10" s="14">
        <f aca="true" t="shared" si="3" ref="F10:M10">+F9-F11</f>
        <v>15729</v>
      </c>
      <c r="G10" s="14">
        <f t="shared" si="3"/>
        <v>28903</v>
      </c>
      <c r="H10" s="14">
        <f t="shared" si="3"/>
        <v>35424</v>
      </c>
      <c r="I10" s="14">
        <f t="shared" si="3"/>
        <v>16295</v>
      </c>
      <c r="J10" s="14">
        <f t="shared" si="3"/>
        <v>22960</v>
      </c>
      <c r="K10" s="14">
        <f t="shared" si="3"/>
        <v>17680</v>
      </c>
      <c r="L10" s="14">
        <f t="shared" si="3"/>
        <v>10742</v>
      </c>
      <c r="M10" s="14">
        <f t="shared" si="3"/>
        <v>7420</v>
      </c>
      <c r="N10" s="12">
        <f t="shared" si="2"/>
        <v>229645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194239</v>
      </c>
      <c r="C12" s="14">
        <f>C13+C14+C15</f>
        <v>148726</v>
      </c>
      <c r="D12" s="14">
        <f>D13+D14+D15</f>
        <v>179081</v>
      </c>
      <c r="E12" s="14">
        <f>E13+E14+E15</f>
        <v>25698</v>
      </c>
      <c r="F12" s="14">
        <f aca="true" t="shared" si="4" ref="F12:M12">F13+F14+F15</f>
        <v>123660</v>
      </c>
      <c r="G12" s="14">
        <f t="shared" si="4"/>
        <v>213373</v>
      </c>
      <c r="H12" s="14">
        <f t="shared" si="4"/>
        <v>191262</v>
      </c>
      <c r="I12" s="14">
        <f t="shared" si="4"/>
        <v>189450</v>
      </c>
      <c r="J12" s="14">
        <f t="shared" si="4"/>
        <v>127468</v>
      </c>
      <c r="K12" s="14">
        <f t="shared" si="4"/>
        <v>147086</v>
      </c>
      <c r="L12" s="14">
        <f t="shared" si="4"/>
        <v>63339</v>
      </c>
      <c r="M12" s="14">
        <f t="shared" si="4"/>
        <v>41389</v>
      </c>
      <c r="N12" s="12">
        <f t="shared" si="2"/>
        <v>1644771</v>
      </c>
    </row>
    <row r="13" spans="1:14" ht="18.75" customHeight="1">
      <c r="A13" s="15" t="s">
        <v>7</v>
      </c>
      <c r="B13" s="14">
        <v>104725</v>
      </c>
      <c r="C13" s="14">
        <v>81658</v>
      </c>
      <c r="D13" s="14">
        <v>92639</v>
      </c>
      <c r="E13" s="14">
        <v>13936</v>
      </c>
      <c r="F13" s="14">
        <v>64952</v>
      </c>
      <c r="G13" s="14">
        <v>114759</v>
      </c>
      <c r="H13" s="14">
        <v>107931</v>
      </c>
      <c r="I13" s="14">
        <v>104906</v>
      </c>
      <c r="J13" s="14">
        <v>68158</v>
      </c>
      <c r="K13" s="14">
        <v>79309</v>
      </c>
      <c r="L13" s="14">
        <v>33835</v>
      </c>
      <c r="M13" s="14">
        <v>21173</v>
      </c>
      <c r="N13" s="12">
        <f t="shared" si="2"/>
        <v>887981</v>
      </c>
    </row>
    <row r="14" spans="1:14" ht="18.75" customHeight="1">
      <c r="A14" s="15" t="s">
        <v>8</v>
      </c>
      <c r="B14" s="14">
        <v>88147</v>
      </c>
      <c r="C14" s="14">
        <v>65557</v>
      </c>
      <c r="D14" s="14">
        <v>85471</v>
      </c>
      <c r="E14" s="14">
        <v>11525</v>
      </c>
      <c r="F14" s="14">
        <v>57701</v>
      </c>
      <c r="G14" s="14">
        <v>96400</v>
      </c>
      <c r="H14" s="14">
        <v>81819</v>
      </c>
      <c r="I14" s="14">
        <v>83523</v>
      </c>
      <c r="J14" s="14">
        <v>58344</v>
      </c>
      <c r="K14" s="14">
        <v>66819</v>
      </c>
      <c r="L14" s="14">
        <v>29056</v>
      </c>
      <c r="M14" s="14">
        <v>19971</v>
      </c>
      <c r="N14" s="12">
        <f t="shared" si="2"/>
        <v>744333</v>
      </c>
    </row>
    <row r="15" spans="1:14" ht="18.75" customHeight="1">
      <c r="A15" s="15" t="s">
        <v>9</v>
      </c>
      <c r="B15" s="14">
        <v>1367</v>
      </c>
      <c r="C15" s="14">
        <v>1511</v>
      </c>
      <c r="D15" s="14">
        <v>971</v>
      </c>
      <c r="E15" s="14">
        <v>237</v>
      </c>
      <c r="F15" s="14">
        <v>1007</v>
      </c>
      <c r="G15" s="14">
        <v>2214</v>
      </c>
      <c r="H15" s="14">
        <v>1512</v>
      </c>
      <c r="I15" s="14">
        <v>1021</v>
      </c>
      <c r="J15" s="14">
        <v>966</v>
      </c>
      <c r="K15" s="14">
        <v>958</v>
      </c>
      <c r="L15" s="14">
        <v>448</v>
      </c>
      <c r="M15" s="14">
        <v>245</v>
      </c>
      <c r="N15" s="12">
        <f t="shared" si="2"/>
        <v>12457</v>
      </c>
    </row>
    <row r="16" spans="1:14" ht="18.75" customHeight="1">
      <c r="A16" s="16" t="s">
        <v>26</v>
      </c>
      <c r="B16" s="14">
        <f>B17+B18+B19</f>
        <v>15132</v>
      </c>
      <c r="C16" s="14">
        <f>C17+C18+C19</f>
        <v>10082</v>
      </c>
      <c r="D16" s="14">
        <f>D17+D18+D19</f>
        <v>11401</v>
      </c>
      <c r="E16" s="14">
        <f>E17+E18+E19</f>
        <v>1674</v>
      </c>
      <c r="F16" s="14">
        <f aca="true" t="shared" si="5" ref="F16:M16">F17+F18+F19</f>
        <v>8951</v>
      </c>
      <c r="G16" s="14">
        <f t="shared" si="5"/>
        <v>15598</v>
      </c>
      <c r="H16" s="14">
        <f t="shared" si="5"/>
        <v>14169</v>
      </c>
      <c r="I16" s="14">
        <f t="shared" si="5"/>
        <v>14034</v>
      </c>
      <c r="J16" s="14">
        <f t="shared" si="5"/>
        <v>9809</v>
      </c>
      <c r="K16" s="14">
        <f t="shared" si="5"/>
        <v>12607</v>
      </c>
      <c r="L16" s="14">
        <f t="shared" si="5"/>
        <v>4266</v>
      </c>
      <c r="M16" s="14">
        <f t="shared" si="5"/>
        <v>2303</v>
      </c>
      <c r="N16" s="12">
        <f t="shared" si="2"/>
        <v>120026</v>
      </c>
    </row>
    <row r="17" spans="1:14" ht="18.75" customHeight="1">
      <c r="A17" s="15" t="s">
        <v>23</v>
      </c>
      <c r="B17" s="14">
        <v>10630</v>
      </c>
      <c r="C17" s="14">
        <v>8007</v>
      </c>
      <c r="D17" s="14">
        <v>7275</v>
      </c>
      <c r="E17" s="14">
        <v>1232</v>
      </c>
      <c r="F17" s="14">
        <v>6359</v>
      </c>
      <c r="G17" s="14">
        <v>11677</v>
      </c>
      <c r="H17" s="14">
        <v>10164</v>
      </c>
      <c r="I17" s="14">
        <v>9815</v>
      </c>
      <c r="J17" s="14">
        <v>6823</v>
      </c>
      <c r="K17" s="14">
        <v>8318</v>
      </c>
      <c r="L17" s="14">
        <v>2886</v>
      </c>
      <c r="M17" s="14">
        <v>1568</v>
      </c>
      <c r="N17" s="12">
        <f t="shared" si="2"/>
        <v>84754</v>
      </c>
    </row>
    <row r="18" spans="1:14" ht="18.75" customHeight="1">
      <c r="A18" s="15" t="s">
        <v>24</v>
      </c>
      <c r="B18" s="14">
        <v>4266</v>
      </c>
      <c r="C18" s="14">
        <v>1958</v>
      </c>
      <c r="D18" s="14">
        <v>3926</v>
      </c>
      <c r="E18" s="14">
        <v>417</v>
      </c>
      <c r="F18" s="14">
        <v>2487</v>
      </c>
      <c r="G18" s="14">
        <v>3752</v>
      </c>
      <c r="H18" s="14">
        <v>3866</v>
      </c>
      <c r="I18" s="14">
        <v>4088</v>
      </c>
      <c r="J18" s="14">
        <v>2889</v>
      </c>
      <c r="K18" s="14">
        <v>4203</v>
      </c>
      <c r="L18" s="14">
        <v>1298</v>
      </c>
      <c r="M18" s="14">
        <v>661</v>
      </c>
      <c r="N18" s="12">
        <f t="shared" si="2"/>
        <v>33811</v>
      </c>
    </row>
    <row r="19" spans="1:14" ht="18.75" customHeight="1">
      <c r="A19" s="15" t="s">
        <v>25</v>
      </c>
      <c r="B19" s="14">
        <v>236</v>
      </c>
      <c r="C19" s="14">
        <v>117</v>
      </c>
      <c r="D19" s="14">
        <v>200</v>
      </c>
      <c r="E19" s="14">
        <v>25</v>
      </c>
      <c r="F19" s="14">
        <v>105</v>
      </c>
      <c r="G19" s="14">
        <v>169</v>
      </c>
      <c r="H19" s="14">
        <v>139</v>
      </c>
      <c r="I19" s="14">
        <v>131</v>
      </c>
      <c r="J19" s="14">
        <v>97</v>
      </c>
      <c r="K19" s="14">
        <v>86</v>
      </c>
      <c r="L19" s="14">
        <v>82</v>
      </c>
      <c r="M19" s="14">
        <v>74</v>
      </c>
      <c r="N19" s="12">
        <f t="shared" si="2"/>
        <v>1461</v>
      </c>
    </row>
    <row r="20" spans="1:14" ht="18.75" customHeight="1">
      <c r="A20" s="17" t="s">
        <v>10</v>
      </c>
      <c r="B20" s="18">
        <f>B21+B22+B23</f>
        <v>149359</v>
      </c>
      <c r="C20" s="18">
        <f>C21+C22+C23</f>
        <v>91301</v>
      </c>
      <c r="D20" s="18">
        <f>D21+D22+D23</f>
        <v>85365</v>
      </c>
      <c r="E20" s="18">
        <f>E21+E22+E23</f>
        <v>14050</v>
      </c>
      <c r="F20" s="18">
        <f aca="true" t="shared" si="6" ref="F20:M20">F21+F22+F23</f>
        <v>69280</v>
      </c>
      <c r="G20" s="18">
        <f t="shared" si="6"/>
        <v>116944</v>
      </c>
      <c r="H20" s="18">
        <f t="shared" si="6"/>
        <v>127772</v>
      </c>
      <c r="I20" s="18">
        <f t="shared" si="6"/>
        <v>121366</v>
      </c>
      <c r="J20" s="18">
        <f t="shared" si="6"/>
        <v>79977</v>
      </c>
      <c r="K20" s="18">
        <f t="shared" si="6"/>
        <v>119084</v>
      </c>
      <c r="L20" s="18">
        <f t="shared" si="6"/>
        <v>42995</v>
      </c>
      <c r="M20" s="18">
        <f t="shared" si="6"/>
        <v>25479</v>
      </c>
      <c r="N20" s="12">
        <f aca="true" t="shared" si="7" ref="N20:N26">SUM(B20:M20)</f>
        <v>1042972</v>
      </c>
    </row>
    <row r="21" spans="1:14" ht="18.75" customHeight="1">
      <c r="A21" s="13" t="s">
        <v>11</v>
      </c>
      <c r="B21" s="14">
        <v>88713</v>
      </c>
      <c r="C21" s="14">
        <v>58060</v>
      </c>
      <c r="D21" s="14">
        <v>54035</v>
      </c>
      <c r="E21" s="14">
        <v>9040</v>
      </c>
      <c r="F21" s="14">
        <v>43864</v>
      </c>
      <c r="G21" s="14">
        <v>76007</v>
      </c>
      <c r="H21" s="14">
        <v>81821</v>
      </c>
      <c r="I21" s="14">
        <v>76153</v>
      </c>
      <c r="J21" s="14">
        <v>49125</v>
      </c>
      <c r="K21" s="14">
        <v>70517</v>
      </c>
      <c r="L21" s="14">
        <v>25637</v>
      </c>
      <c r="M21" s="14">
        <v>14896</v>
      </c>
      <c r="N21" s="12">
        <f t="shared" si="7"/>
        <v>647868</v>
      </c>
    </row>
    <row r="22" spans="1:14" ht="18.75" customHeight="1">
      <c r="A22" s="13" t="s">
        <v>12</v>
      </c>
      <c r="B22" s="14">
        <v>59777</v>
      </c>
      <c r="C22" s="14">
        <v>32588</v>
      </c>
      <c r="D22" s="14">
        <v>30935</v>
      </c>
      <c r="E22" s="14">
        <v>4894</v>
      </c>
      <c r="F22" s="14">
        <v>25018</v>
      </c>
      <c r="G22" s="14">
        <v>39975</v>
      </c>
      <c r="H22" s="14">
        <v>45124</v>
      </c>
      <c r="I22" s="14">
        <v>44659</v>
      </c>
      <c r="J22" s="14">
        <v>30389</v>
      </c>
      <c r="K22" s="14">
        <v>47972</v>
      </c>
      <c r="L22" s="14">
        <v>17135</v>
      </c>
      <c r="M22" s="14">
        <v>10480</v>
      </c>
      <c r="N22" s="12">
        <f t="shared" si="7"/>
        <v>388946</v>
      </c>
    </row>
    <row r="23" spans="1:14" ht="18.75" customHeight="1">
      <c r="A23" s="13" t="s">
        <v>13</v>
      </c>
      <c r="B23" s="14">
        <v>869</v>
      </c>
      <c r="C23" s="14">
        <v>653</v>
      </c>
      <c r="D23" s="14">
        <v>395</v>
      </c>
      <c r="E23" s="14">
        <v>116</v>
      </c>
      <c r="F23" s="14">
        <v>398</v>
      </c>
      <c r="G23" s="14">
        <v>962</v>
      </c>
      <c r="H23" s="14">
        <v>827</v>
      </c>
      <c r="I23" s="14">
        <v>554</v>
      </c>
      <c r="J23" s="14">
        <v>463</v>
      </c>
      <c r="K23" s="14">
        <v>595</v>
      </c>
      <c r="L23" s="14">
        <v>223</v>
      </c>
      <c r="M23" s="14">
        <v>103</v>
      </c>
      <c r="N23" s="12">
        <f t="shared" si="7"/>
        <v>6158</v>
      </c>
    </row>
    <row r="24" spans="1:14" ht="18.75" customHeight="1">
      <c r="A24" s="17" t="s">
        <v>14</v>
      </c>
      <c r="B24" s="14">
        <f>B25+B26</f>
        <v>67245</v>
      </c>
      <c r="C24" s="14">
        <f>C25+C26</f>
        <v>56275</v>
      </c>
      <c r="D24" s="14">
        <f>D25+D26</f>
        <v>51971</v>
      </c>
      <c r="E24" s="14">
        <f>E25+E26</f>
        <v>10772</v>
      </c>
      <c r="F24" s="14">
        <f aca="true" t="shared" si="8" ref="F24:M24">F25+F26</f>
        <v>47674</v>
      </c>
      <c r="G24" s="14">
        <f t="shared" si="8"/>
        <v>77498</v>
      </c>
      <c r="H24" s="14">
        <f t="shared" si="8"/>
        <v>70853</v>
      </c>
      <c r="I24" s="14">
        <f t="shared" si="8"/>
        <v>50160</v>
      </c>
      <c r="J24" s="14">
        <f t="shared" si="8"/>
        <v>42522</v>
      </c>
      <c r="K24" s="14">
        <f t="shared" si="8"/>
        <v>40005</v>
      </c>
      <c r="L24" s="14">
        <f t="shared" si="8"/>
        <v>13240</v>
      </c>
      <c r="M24" s="14">
        <f t="shared" si="8"/>
        <v>6690</v>
      </c>
      <c r="N24" s="12">
        <f t="shared" si="7"/>
        <v>534905</v>
      </c>
    </row>
    <row r="25" spans="1:14" ht="18.75" customHeight="1">
      <c r="A25" s="13" t="s">
        <v>15</v>
      </c>
      <c r="B25" s="14">
        <v>43037</v>
      </c>
      <c r="C25" s="14">
        <v>36016</v>
      </c>
      <c r="D25" s="14">
        <v>33261</v>
      </c>
      <c r="E25" s="14">
        <v>6894</v>
      </c>
      <c r="F25" s="14">
        <v>30511</v>
      </c>
      <c r="G25" s="14">
        <v>49599</v>
      </c>
      <c r="H25" s="14">
        <v>45346</v>
      </c>
      <c r="I25" s="14">
        <v>32102</v>
      </c>
      <c r="J25" s="14">
        <v>27214</v>
      </c>
      <c r="K25" s="14">
        <v>25603</v>
      </c>
      <c r="L25" s="14">
        <v>8474</v>
      </c>
      <c r="M25" s="14">
        <v>4282</v>
      </c>
      <c r="N25" s="12">
        <f t="shared" si="7"/>
        <v>342339</v>
      </c>
    </row>
    <row r="26" spans="1:14" ht="18.75" customHeight="1">
      <c r="A26" s="13" t="s">
        <v>16</v>
      </c>
      <c r="B26" s="14">
        <v>24208</v>
      </c>
      <c r="C26" s="14">
        <v>20259</v>
      </c>
      <c r="D26" s="14">
        <v>18710</v>
      </c>
      <c r="E26" s="14">
        <v>3878</v>
      </c>
      <c r="F26" s="14">
        <v>17163</v>
      </c>
      <c r="G26" s="14">
        <v>27899</v>
      </c>
      <c r="H26" s="14">
        <v>25507</v>
      </c>
      <c r="I26" s="14">
        <v>18058</v>
      </c>
      <c r="J26" s="14">
        <v>15308</v>
      </c>
      <c r="K26" s="14">
        <v>14402</v>
      </c>
      <c r="L26" s="14">
        <v>4766</v>
      </c>
      <c r="M26" s="14">
        <v>2408</v>
      </c>
      <c r="N26" s="12">
        <f t="shared" si="7"/>
        <v>192566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0.9865</v>
      </c>
      <c r="C29" s="22">
        <v>1</v>
      </c>
      <c r="D29" s="22">
        <v>1</v>
      </c>
      <c r="E29" s="22">
        <v>0.9883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0.8681</v>
      </c>
      <c r="C30" s="22">
        <v>0.8983</v>
      </c>
      <c r="D30" s="22">
        <v>0.8963</v>
      </c>
      <c r="E30" s="22">
        <v>0.8897</v>
      </c>
      <c r="F30" s="22">
        <v>0.9154</v>
      </c>
      <c r="G30" s="22">
        <v>0.9109</v>
      </c>
      <c r="H30" s="22">
        <v>0.911</v>
      </c>
      <c r="I30" s="22">
        <v>0.9045</v>
      </c>
      <c r="J30" s="22">
        <v>0.9015</v>
      </c>
      <c r="K30" s="22">
        <v>0.8929</v>
      </c>
      <c r="L30" s="22">
        <v>0.8844</v>
      </c>
      <c r="M30" s="22">
        <v>0.7939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0.9688960130275299</v>
      </c>
      <c r="C32" s="23">
        <f aca="true" t="shared" si="9" ref="C32:M32">(((+C$8+C$20)*C$29)+(C$24*C$30))/C$7</f>
        <v>0.9827936759665685</v>
      </c>
      <c r="D32" s="23">
        <f t="shared" si="9"/>
        <v>0.984439371094968</v>
      </c>
      <c r="E32" s="23">
        <f t="shared" si="9"/>
        <v>0.9692046923879041</v>
      </c>
      <c r="F32" s="23">
        <f t="shared" si="9"/>
        <v>0.9847971669167037</v>
      </c>
      <c r="G32" s="23">
        <f t="shared" si="9"/>
        <v>0.9847339651924761</v>
      </c>
      <c r="H32" s="23">
        <f t="shared" si="9"/>
        <v>0.985651413033585</v>
      </c>
      <c r="I32" s="23">
        <f t="shared" si="9"/>
        <v>0.9877581937363437</v>
      </c>
      <c r="J32" s="23">
        <f t="shared" si="9"/>
        <v>0.985186120621357</v>
      </c>
      <c r="K32" s="23">
        <f t="shared" si="9"/>
        <v>0.987265915616028</v>
      </c>
      <c r="L32" s="23">
        <f t="shared" si="9"/>
        <v>0.9886274241726234</v>
      </c>
      <c r="M32" s="23">
        <f t="shared" si="9"/>
        <v>0.9834438947659131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1.825593867746472</v>
      </c>
      <c r="C35" s="26">
        <f>C32*C34</f>
        <v>1.789175887097138</v>
      </c>
      <c r="D35" s="26">
        <f>D32*D34</f>
        <v>1.6606507751001016</v>
      </c>
      <c r="E35" s="26">
        <f>E32*E34</f>
        <v>2.091543726173097</v>
      </c>
      <c r="F35" s="26">
        <f aca="true" t="shared" si="10" ref="F35:M35">F32*F34</f>
        <v>1.9375884259086147</v>
      </c>
      <c r="G35" s="26">
        <f t="shared" si="10"/>
        <v>1.5363819324933012</v>
      </c>
      <c r="H35" s="26">
        <f t="shared" si="10"/>
        <v>1.7943783974276415</v>
      </c>
      <c r="I35" s="26">
        <f t="shared" si="10"/>
        <v>1.7554438619082298</v>
      </c>
      <c r="J35" s="26">
        <f t="shared" si="10"/>
        <v>1.9718500204236462</v>
      </c>
      <c r="K35" s="26">
        <f t="shared" si="10"/>
        <v>1.8893307827143926</v>
      </c>
      <c r="L35" s="26">
        <f t="shared" si="10"/>
        <v>2.2470512724019556</v>
      </c>
      <c r="M35" s="26">
        <f t="shared" si="10"/>
        <v>2.194555051170135</v>
      </c>
      <c r="N35" s="27"/>
    </row>
    <row r="36" spans="1:14" ht="18.75" customHeight="1">
      <c r="A36" s="57" t="s">
        <v>43</v>
      </c>
      <c r="B36" s="26">
        <v>-0.0060018617</v>
      </c>
      <c r="C36" s="26">
        <v>-0.0058967591</v>
      </c>
      <c r="D36" s="26">
        <v>-0.00546358</v>
      </c>
      <c r="E36" s="26">
        <v>-0.0060882385</v>
      </c>
      <c r="F36" s="26">
        <v>-0.0062612799</v>
      </c>
      <c r="G36" s="26">
        <v>-0.0050221527</v>
      </c>
      <c r="H36" s="26">
        <v>-0.0055196368</v>
      </c>
      <c r="I36" s="26">
        <v>-0.0056185584</v>
      </c>
      <c r="J36" s="26">
        <v>-0.0062713981</v>
      </c>
      <c r="K36" s="26">
        <v>-0.0061706523</v>
      </c>
      <c r="L36" s="26">
        <v>-0.0072847781</v>
      </c>
      <c r="M36" s="26">
        <v>-0.0072002017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826209.415350656</v>
      </c>
      <c r="C42" s="65">
        <f aca="true" t="shared" si="12" ref="C42:M42">C43+C44+C45+C46</f>
        <v>595649.543554408</v>
      </c>
      <c r="D42" s="65">
        <f t="shared" si="12"/>
        <v>585350.8946485299</v>
      </c>
      <c r="E42" s="65">
        <f t="shared" si="12"/>
        <v>116643.485135353</v>
      </c>
      <c r="F42" s="65">
        <f t="shared" si="12"/>
        <v>514530.90387320943</v>
      </c>
      <c r="G42" s="65">
        <f t="shared" si="12"/>
        <v>695320.6901569868</v>
      </c>
      <c r="H42" s="65">
        <f t="shared" si="12"/>
        <v>789065.208120636</v>
      </c>
      <c r="I42" s="65">
        <f t="shared" si="12"/>
        <v>687261.9903892878</v>
      </c>
      <c r="J42" s="65">
        <f t="shared" si="12"/>
        <v>557858.4373612984</v>
      </c>
      <c r="K42" s="65">
        <f t="shared" si="12"/>
        <v>636214.0637994874</v>
      </c>
      <c r="L42" s="65">
        <f t="shared" si="12"/>
        <v>302703.41433614574</v>
      </c>
      <c r="M42" s="65">
        <f t="shared" si="12"/>
        <v>182884.13921872232</v>
      </c>
      <c r="N42" s="65">
        <f>N43+N44+N45+N46</f>
        <v>6489692.18594472</v>
      </c>
    </row>
    <row r="43" spans="1:14" ht="18.75" customHeight="1">
      <c r="A43" s="62" t="s">
        <v>86</v>
      </c>
      <c r="B43" s="59">
        <f aca="true" t="shared" si="13" ref="B43:H43">B35*B7</f>
        <v>825666.8153473001</v>
      </c>
      <c r="C43" s="59">
        <f t="shared" si="13"/>
        <v>595115.68356625</v>
      </c>
      <c r="D43" s="59">
        <f t="shared" si="13"/>
        <v>575163.07465437</v>
      </c>
      <c r="E43" s="59">
        <f t="shared" si="13"/>
        <v>116335.8451372</v>
      </c>
      <c r="F43" s="59">
        <f t="shared" si="13"/>
        <v>514030.58386300004</v>
      </c>
      <c r="G43" s="59">
        <f t="shared" si="13"/>
        <v>694930.13017764</v>
      </c>
      <c r="H43" s="59">
        <f t="shared" si="13"/>
        <v>788593.4181014999</v>
      </c>
      <c r="I43" s="59">
        <f>I35*I7</f>
        <v>686913.9603839999</v>
      </c>
      <c r="J43" s="59">
        <f>J35*J7</f>
        <v>557512.9873745</v>
      </c>
      <c r="K43" s="59">
        <f>K35*K7</f>
        <v>635688.01381365</v>
      </c>
      <c r="L43" s="59">
        <f>L35*L7</f>
        <v>302412.65434239997</v>
      </c>
      <c r="M43" s="59">
        <f>M35*M7</f>
        <v>182764.73921650002</v>
      </c>
      <c r="N43" s="61">
        <f>SUM(B43:M43)</f>
        <v>6475127.90597831</v>
      </c>
    </row>
    <row r="44" spans="1:14" ht="18.75" customHeight="1">
      <c r="A44" s="62" t="s">
        <v>87</v>
      </c>
      <c r="B44" s="59">
        <f aca="true" t="shared" si="14" ref="B44:M44">B36*B7</f>
        <v>-2714.4799966440996</v>
      </c>
      <c r="C44" s="59">
        <f t="shared" si="14"/>
        <v>-1961.3800118420002</v>
      </c>
      <c r="D44" s="59">
        <f t="shared" si="14"/>
        <v>-1892.30000584</v>
      </c>
      <c r="E44" s="59">
        <f t="shared" si="14"/>
        <v>-338.640001847</v>
      </c>
      <c r="F44" s="59">
        <f t="shared" si="14"/>
        <v>-1661.0799897906</v>
      </c>
      <c r="G44" s="59">
        <f t="shared" si="14"/>
        <v>-2271.6000206532</v>
      </c>
      <c r="H44" s="59">
        <f t="shared" si="14"/>
        <v>-2425.769980864</v>
      </c>
      <c r="I44" s="59">
        <f t="shared" si="14"/>
        <v>-2198.569994712</v>
      </c>
      <c r="J44" s="59">
        <f t="shared" si="14"/>
        <v>-1773.1500132016</v>
      </c>
      <c r="K44" s="59">
        <f t="shared" si="14"/>
        <v>-2076.1900141626</v>
      </c>
      <c r="L44" s="59">
        <f t="shared" si="14"/>
        <v>-980.4000062542</v>
      </c>
      <c r="M44" s="59">
        <f t="shared" si="14"/>
        <v>-599.6399977776999</v>
      </c>
      <c r="N44" s="28">
        <f>SUM(B44:M44)</f>
        <v>-20893.200033589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9918.72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9918.72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-100677.62</v>
      </c>
      <c r="C48" s="28">
        <f aca="true" t="shared" si="16" ref="C48:M48">+C49+C52+C60+C61</f>
        <v>-100320.64</v>
      </c>
      <c r="D48" s="28">
        <f t="shared" si="16"/>
        <v>-70512.44</v>
      </c>
      <c r="E48" s="28">
        <f t="shared" si="16"/>
        <v>-13107.72</v>
      </c>
      <c r="F48" s="28">
        <f t="shared" si="16"/>
        <v>-59791.6</v>
      </c>
      <c r="G48" s="28">
        <f t="shared" si="16"/>
        <v>-109887.04</v>
      </c>
      <c r="H48" s="28">
        <f t="shared" si="16"/>
        <v>-134722.48</v>
      </c>
      <c r="I48" s="28">
        <f t="shared" si="16"/>
        <v>-62653.72</v>
      </c>
      <c r="J48" s="28">
        <f t="shared" si="16"/>
        <v>-87453.44</v>
      </c>
      <c r="K48" s="28">
        <f t="shared" si="16"/>
        <v>-67282.44</v>
      </c>
      <c r="L48" s="28">
        <f t="shared" si="16"/>
        <v>-40905.2</v>
      </c>
      <c r="M48" s="28">
        <f t="shared" si="16"/>
        <v>-28238.8</v>
      </c>
      <c r="N48" s="28">
        <f>+N49+N52+N60+N61</f>
        <v>-875553.1400000001</v>
      </c>
    </row>
    <row r="49" spans="1:14" ht="18.75" customHeight="1">
      <c r="A49" s="17" t="s">
        <v>48</v>
      </c>
      <c r="B49" s="29">
        <f>B50+B51</f>
        <v>-99932.4</v>
      </c>
      <c r="C49" s="29">
        <f>C50+C51</f>
        <v>-99696.8</v>
      </c>
      <c r="D49" s="29">
        <f>D50+D51</f>
        <v>-70414</v>
      </c>
      <c r="E49" s="29">
        <f>E50+E51</f>
        <v>-13026.4</v>
      </c>
      <c r="F49" s="29">
        <f aca="true" t="shared" si="17" ref="F49:M49">F50+F51</f>
        <v>-59770.2</v>
      </c>
      <c r="G49" s="29">
        <f t="shared" si="17"/>
        <v>-109831.4</v>
      </c>
      <c r="H49" s="29">
        <f t="shared" si="17"/>
        <v>-134611.2</v>
      </c>
      <c r="I49" s="29">
        <f t="shared" si="17"/>
        <v>-61921</v>
      </c>
      <c r="J49" s="29">
        <f t="shared" si="17"/>
        <v>-87248</v>
      </c>
      <c r="K49" s="29">
        <f t="shared" si="17"/>
        <v>-67184</v>
      </c>
      <c r="L49" s="29">
        <f t="shared" si="17"/>
        <v>-40819.6</v>
      </c>
      <c r="M49" s="29">
        <f t="shared" si="17"/>
        <v>-28196</v>
      </c>
      <c r="N49" s="28">
        <f aca="true" t="shared" si="18" ref="N49:N61">SUM(B49:M49)</f>
        <v>-872651.0000000001</v>
      </c>
    </row>
    <row r="50" spans="1:14" ht="18.75" customHeight="1">
      <c r="A50" s="13" t="s">
        <v>49</v>
      </c>
      <c r="B50" s="20">
        <f>ROUND(-B9*$D$3,2)</f>
        <v>-99932.4</v>
      </c>
      <c r="C50" s="20">
        <f>ROUND(-C9*$D$3,2)</f>
        <v>-99696.8</v>
      </c>
      <c r="D50" s="20">
        <f>ROUND(-D9*$D$3,2)</f>
        <v>-70414</v>
      </c>
      <c r="E50" s="20">
        <f>ROUND(-E9*$D$3,2)</f>
        <v>-13026.4</v>
      </c>
      <c r="F50" s="20">
        <f aca="true" t="shared" si="19" ref="F50:M50">ROUND(-F9*$D$3,2)</f>
        <v>-59770.2</v>
      </c>
      <c r="G50" s="20">
        <f t="shared" si="19"/>
        <v>-109831.4</v>
      </c>
      <c r="H50" s="20">
        <f t="shared" si="19"/>
        <v>-134611.2</v>
      </c>
      <c r="I50" s="20">
        <f t="shared" si="19"/>
        <v>-61921</v>
      </c>
      <c r="J50" s="20">
        <f t="shared" si="19"/>
        <v>-87248</v>
      </c>
      <c r="K50" s="20">
        <f t="shared" si="19"/>
        <v>-67184</v>
      </c>
      <c r="L50" s="20">
        <f t="shared" si="19"/>
        <v>-40819.6</v>
      </c>
      <c r="M50" s="20">
        <f t="shared" si="19"/>
        <v>-28196</v>
      </c>
      <c r="N50" s="50">
        <f t="shared" si="18"/>
        <v>-872651.0000000001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-745.22</v>
      </c>
      <c r="C52" s="29">
        <f aca="true" t="shared" si="21" ref="C52:M52">SUM(C53:C59)</f>
        <v>-623.84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-732.72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-2902.14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-535.5</v>
      </c>
      <c r="C54" s="27">
        <v>-504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-630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-1669.5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725531.795350656</v>
      </c>
      <c r="C63" s="32">
        <f t="shared" si="22"/>
        <v>495328.903554408</v>
      </c>
      <c r="D63" s="32">
        <f t="shared" si="22"/>
        <v>514838.45464852994</v>
      </c>
      <c r="E63" s="32">
        <f t="shared" si="22"/>
        <v>103535.765135353</v>
      </c>
      <c r="F63" s="32">
        <f t="shared" si="22"/>
        <v>454739.30387320946</v>
      </c>
      <c r="G63" s="32">
        <f t="shared" si="22"/>
        <v>585433.6501569868</v>
      </c>
      <c r="H63" s="32">
        <f t="shared" si="22"/>
        <v>654342.728120636</v>
      </c>
      <c r="I63" s="32">
        <f t="shared" si="22"/>
        <v>624608.2703892878</v>
      </c>
      <c r="J63" s="32">
        <f t="shared" si="22"/>
        <v>470404.99736129836</v>
      </c>
      <c r="K63" s="32">
        <f t="shared" si="22"/>
        <v>568931.6237994875</v>
      </c>
      <c r="L63" s="32">
        <f t="shared" si="22"/>
        <v>261798.21433614573</v>
      </c>
      <c r="M63" s="32">
        <f t="shared" si="22"/>
        <v>154645.33921872234</v>
      </c>
      <c r="N63" s="32">
        <f>SUM(B63:M63)</f>
        <v>5614139.0459447205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725531.8</v>
      </c>
      <c r="C66" s="39">
        <f aca="true" t="shared" si="23" ref="C66:M66">SUM(C67:C80)</f>
        <v>495328.89</v>
      </c>
      <c r="D66" s="39">
        <f t="shared" si="23"/>
        <v>514838.44999999995</v>
      </c>
      <c r="E66" s="39">
        <f t="shared" si="23"/>
        <v>103535.77</v>
      </c>
      <c r="F66" s="39">
        <f t="shared" si="23"/>
        <v>454739.3</v>
      </c>
      <c r="G66" s="39">
        <f t="shared" si="23"/>
        <v>585433.65</v>
      </c>
      <c r="H66" s="39">
        <f t="shared" si="23"/>
        <v>654342.73</v>
      </c>
      <c r="I66" s="39">
        <f t="shared" si="23"/>
        <v>624608.27</v>
      </c>
      <c r="J66" s="39">
        <f t="shared" si="23"/>
        <v>470405</v>
      </c>
      <c r="K66" s="39">
        <f t="shared" si="23"/>
        <v>568931.62</v>
      </c>
      <c r="L66" s="39">
        <f t="shared" si="23"/>
        <v>261798.21</v>
      </c>
      <c r="M66" s="39">
        <f t="shared" si="23"/>
        <v>154645.34</v>
      </c>
      <c r="N66" s="32">
        <f>SUM(N67:N80)</f>
        <v>5614139.029999999</v>
      </c>
    </row>
    <row r="67" spans="1:14" ht="18.75" customHeight="1">
      <c r="A67" s="17" t="s">
        <v>91</v>
      </c>
      <c r="B67" s="39">
        <v>146514.76</v>
      </c>
      <c r="C67" s="39">
        <v>147740.2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294254.96</v>
      </c>
    </row>
    <row r="68" spans="1:14" ht="18.75" customHeight="1">
      <c r="A68" s="17" t="s">
        <v>92</v>
      </c>
      <c r="B68" s="39">
        <v>579017.04</v>
      </c>
      <c r="C68" s="39">
        <v>347588.69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926605.73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f>504919.73+D46</f>
        <v>514838.44999999995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514838.44999999995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103535.77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103535.77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454739.3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454739.3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585433.65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585433.65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500080.39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500080.39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154262.34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154262.34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624608.27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624608.27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470405</v>
      </c>
      <c r="K76" s="38">
        <v>0</v>
      </c>
      <c r="L76" s="38">
        <v>0</v>
      </c>
      <c r="M76" s="38">
        <v>0</v>
      </c>
      <c r="N76" s="32">
        <f t="shared" si="24"/>
        <v>470405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568931.62</v>
      </c>
      <c r="L77" s="38">
        <v>0</v>
      </c>
      <c r="M77" s="66"/>
      <c r="N77" s="29">
        <f t="shared" si="24"/>
        <v>568931.62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261798.21</v>
      </c>
      <c r="M78" s="38">
        <v>0</v>
      </c>
      <c r="N78" s="32">
        <f t="shared" si="24"/>
        <v>261798.21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154645.34</v>
      </c>
      <c r="N79" s="29">
        <f t="shared" si="24"/>
        <v>154645.34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2.0328545141354826</v>
      </c>
      <c r="C84" s="48">
        <v>2.0330724101670907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1.7815194539436907</v>
      </c>
      <c r="C85" s="48">
        <v>1.7045023732965696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1.6614277392926478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2.0970746311774655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1.939474333657035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1.537245399581237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1.8055135778224491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1.7642213781370495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1.756333270439396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1.9730718315364806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1.8908942578938703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2.249211739579927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2.1959887515606478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cp:lastPrinted>2015-01-22T10:55:12Z</cp:lastPrinted>
  <dcterms:created xsi:type="dcterms:W3CDTF">2012-11-28T17:54:39Z</dcterms:created>
  <dcterms:modified xsi:type="dcterms:W3CDTF">2016-02-02T10:36:57Z</dcterms:modified>
  <cp:category/>
  <cp:version/>
  <cp:contentType/>
  <cp:contentStatus/>
</cp:coreProperties>
</file>