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<sst xmlns="http://schemas.openxmlformats.org/spreadsheetml/2006/main" count="109" uniqueCount="107">
  <si>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</si>
  <si>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</si>
  <si>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</si>
  <si>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</si>
  <si>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</si>
  <si>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</si>
  <si>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</si>
  <si>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</si>
  <si>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</si>
  <si>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</si>
  <si>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</si>
  <si>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</si>
  <si>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</si>
  <si>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</si>
  <si>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</si>
  <si>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</si>
  <si>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</si>
  <si>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</si>
  <si>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</si>
  <si>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</si>
  <si>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</si>
  <si>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</si>
  <si>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</si>
  <si>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</si>
  <si>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</si>
  <si>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</si>
  <si>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</si>
  <si>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</si>
  <si>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</si>
  <si>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</si>
  <si>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</si>
  <si>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</si>
  <si>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</si>
  <si>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</si>
  <si>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</si>
  <si>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</si>
  <si>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</si>
  <si>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</si>
  <si>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</si>
  <si>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</si>
  <si>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</si>
  <si>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</si>
  <si>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</si>
  <si>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</si>
  <si>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</si>
  <si>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</si>
  <si>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</si>
  <si>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</si>
  <si>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</si>
  <si>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</si>
  <si>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</si>
  <si>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</si>
  <si>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</si>
  <si>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</si>
  <si>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</si>
  <si>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</si>
  <si>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</si>
  <si>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</si>
  <si>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</si>
  <si>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</si>
  <si>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</si>
  <si>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</si>
  <si>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</si>
  <si>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</si>
  <si>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</si>
  <si>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</si>
  <si>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</si>
  <si>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</si>
  <si>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</si>
  <si>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</si>
  <si>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</si>
  <si>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</si>
  <si>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</si>
  <si>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</si>
  <si>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</si>
  <si>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</si>
  <si>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</si>
  <si>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</si>
  <si>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</si>
  <si>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</si>
  <si>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</si>
  <si>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</si>
  <si>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</si>
  <si>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</si>
  <si>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</si>
  <si>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</si>
  <si>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</si>
  <si>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</si>
  <si>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</si>
  <si>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</si>
  <si>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</si>
  <si>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</si>
  <si>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</si>
  <si>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</si>
  <si>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</si>
  <si>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</si>
  <si>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</si>
  <si>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</si>
  <si>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</si>
  <si>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</si>
  <si>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</si>
  <si>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</si>
  <si>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</si>
  <si>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</si>
  <si>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</si>
  <si>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</si>
  <si>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25/01/16 - VENCIMENTO 01/02/16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</si>
</sst>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3" sqref="B9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216303</v>
      </c>
      <c r="C7" s="10">
        <f>C8+C20+C24</f>
        <v>150513</v>
      </c>
      <c r="D7" s="10">
        <f>D8+D20+D24</f>
        <v>175126</v>
      </c>
      <c r="E7" s="10">
        <f>E8+E20+E24</f>
        <v>27652</v>
      </c>
      <c r="F7" s="10">
        <f aca="true" t="shared" si="0" ref="F7:M7">F8+F20+F24</f>
        <v>131213</v>
      </c>
      <c r="G7" s="10">
        <f t="shared" si="0"/>
        <v>206389</v>
      </c>
      <c r="H7" s="10">
        <f t="shared" si="0"/>
        <v>191937</v>
      </c>
      <c r="I7" s="10">
        <f t="shared" si="0"/>
        <v>196790</v>
      </c>
      <c r="J7" s="10">
        <f t="shared" si="0"/>
        <v>140068</v>
      </c>
      <c r="K7" s="10">
        <f t="shared" si="0"/>
        <v>185163</v>
      </c>
      <c r="L7" s="10">
        <f t="shared" si="0"/>
        <v>63960</v>
      </c>
      <c r="M7" s="10">
        <f t="shared" si="0"/>
        <v>34101</v>
      </c>
      <c r="N7" s="10">
        <f>+N8+N20+N24</f>
        <v>1719215</v>
      </c>
    </row>
    <row r="8" spans="1:14" ht="18.75" customHeight="1">
      <c r="A8" s="11" t="s">
        <v>27</v>
      </c>
      <c r="B8" s="12">
        <f>+B9+B12+B16</f>
        <v>117825</v>
      </c>
      <c r="C8" s="12">
        <f>+C9+C12+C16</f>
        <v>85833</v>
      </c>
      <c r="D8" s="12">
        <f>+D9+D12+D16</f>
        <v>105618</v>
      </c>
      <c r="E8" s="12">
        <f>+E9+E12+E16</f>
        <v>15637</v>
      </c>
      <c r="F8" s="12">
        <f aca="true" t="shared" si="1" ref="F8:M8">+F9+F12+F16</f>
        <v>76932</v>
      </c>
      <c r="G8" s="12">
        <f t="shared" si="1"/>
        <v>125093</v>
      </c>
      <c r="H8" s="12">
        <f t="shared" si="1"/>
        <v>112384</v>
      </c>
      <c r="I8" s="12">
        <f t="shared" si="1"/>
        <v>110950</v>
      </c>
      <c r="J8" s="12">
        <f t="shared" si="1"/>
        <v>81838</v>
      </c>
      <c r="K8" s="12">
        <f t="shared" si="1"/>
        <v>101164</v>
      </c>
      <c r="L8" s="12">
        <f t="shared" si="1"/>
        <v>37798</v>
      </c>
      <c r="M8" s="12">
        <f t="shared" si="1"/>
        <v>21278</v>
      </c>
      <c r="N8" s="12">
        <f>SUM(B8:M8)</f>
        <v>992350</v>
      </c>
    </row>
    <row r="9" spans="1:14" ht="18.75" customHeight="1">
      <c r="A9" s="13" t="s">
        <v>4</v>
      </c>
      <c r="B9" s="14">
        <v>17646</v>
      </c>
      <c r="C9" s="14">
        <v>15888</v>
      </c>
      <c r="D9" s="14">
        <v>12899</v>
      </c>
      <c r="E9" s="14">
        <v>1959</v>
      </c>
      <c r="F9" s="14">
        <v>10860</v>
      </c>
      <c r="G9" s="14">
        <v>18864</v>
      </c>
      <c r="H9" s="14">
        <v>20557</v>
      </c>
      <c r="I9" s="14">
        <v>11136</v>
      </c>
      <c r="J9" s="14">
        <v>14999</v>
      </c>
      <c r="K9" s="14">
        <v>12230</v>
      </c>
      <c r="L9" s="14">
        <v>6012</v>
      </c>
      <c r="M9" s="14">
        <v>3472</v>
      </c>
      <c r="N9" s="12">
        <f aca="true" t="shared" si="2" ref="N9:N19">SUM(B9:M9)</f>
        <v>146522</v>
      </c>
    </row>
    <row r="10" spans="1:14" ht="18.75" customHeight="1">
      <c r="A10" s="15" t="s">
        <v>5</v>
      </c>
      <c r="B10" s="14">
        <f>+B9-B11</f>
        <v>17646</v>
      </c>
      <c r="C10" s="14">
        <f>+C9-C11</f>
        <v>15888</v>
      </c>
      <c r="D10" s="14">
        <f>+D9-D11</f>
        <v>12899</v>
      </c>
      <c r="E10" s="14">
        <f>+E9-E11</f>
        <v>1959</v>
      </c>
      <c r="F10" s="14">
        <f aca="true" t="shared" si="3" ref="F10:M10">+F9-F11</f>
        <v>10860</v>
      </c>
      <c r="G10" s="14">
        <f t="shared" si="3"/>
        <v>18864</v>
      </c>
      <c r="H10" s="14">
        <f t="shared" si="3"/>
        <v>20557</v>
      </c>
      <c r="I10" s="14">
        <f t="shared" si="3"/>
        <v>11136</v>
      </c>
      <c r="J10" s="14">
        <f t="shared" si="3"/>
        <v>14999</v>
      </c>
      <c r="K10" s="14">
        <f t="shared" si="3"/>
        <v>12230</v>
      </c>
      <c r="L10" s="14">
        <f t="shared" si="3"/>
        <v>6012</v>
      </c>
      <c r="M10" s="14">
        <f t="shared" si="3"/>
        <v>3472</v>
      </c>
      <c r="N10" s="12">
        <f t="shared" si="2"/>
        <v>146522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91599</v>
      </c>
      <c r="C12" s="14">
        <f>C13+C14+C15</f>
        <v>64547</v>
      </c>
      <c r="D12" s="14">
        <f>D13+D14+D15</f>
        <v>86424</v>
      </c>
      <c r="E12" s="14">
        <f>E13+E14+E15</f>
        <v>12659</v>
      </c>
      <c r="F12" s="14">
        <f aca="true" t="shared" si="4" ref="F12:M12">F13+F14+F15</f>
        <v>61229</v>
      </c>
      <c r="G12" s="14">
        <f t="shared" si="4"/>
        <v>98276</v>
      </c>
      <c r="H12" s="14">
        <f t="shared" si="4"/>
        <v>85177</v>
      </c>
      <c r="I12" s="14">
        <f t="shared" si="4"/>
        <v>91683</v>
      </c>
      <c r="J12" s="14">
        <f t="shared" si="4"/>
        <v>61213</v>
      </c>
      <c r="K12" s="14">
        <f t="shared" si="4"/>
        <v>80978</v>
      </c>
      <c r="L12" s="14">
        <f t="shared" si="4"/>
        <v>29438</v>
      </c>
      <c r="M12" s="14">
        <f t="shared" si="4"/>
        <v>16811</v>
      </c>
      <c r="N12" s="12">
        <f t="shared" si="2"/>
        <v>780034</v>
      </c>
    </row>
    <row r="13" spans="1:14" ht="18.75" customHeight="1">
      <c r="A13" s="15" t="s">
        <v>7</v>
      </c>
      <c r="B13" s="14">
        <v>46956</v>
      </c>
      <c r="C13" s="14">
        <v>34331</v>
      </c>
      <c r="D13" s="14">
        <v>43792</v>
      </c>
      <c r="E13" s="14">
        <v>6517</v>
      </c>
      <c r="F13" s="14">
        <v>32525</v>
      </c>
      <c r="G13" s="14">
        <v>52497</v>
      </c>
      <c r="H13" s="14">
        <v>47018</v>
      </c>
      <c r="I13" s="14">
        <v>49021</v>
      </c>
      <c r="J13" s="14">
        <v>30984</v>
      </c>
      <c r="K13" s="14">
        <v>40683</v>
      </c>
      <c r="L13" s="14">
        <v>14372</v>
      </c>
      <c r="M13" s="14">
        <v>7810</v>
      </c>
      <c r="N13" s="12">
        <f t="shared" si="2"/>
        <v>406506</v>
      </c>
    </row>
    <row r="14" spans="1:14" ht="18.75" customHeight="1">
      <c r="A14" s="15" t="s">
        <v>8</v>
      </c>
      <c r="B14" s="14">
        <v>44135</v>
      </c>
      <c r="C14" s="14">
        <v>29677</v>
      </c>
      <c r="D14" s="14">
        <v>42260</v>
      </c>
      <c r="E14" s="14">
        <v>6062</v>
      </c>
      <c r="F14" s="14">
        <v>28307</v>
      </c>
      <c r="G14" s="14">
        <v>44976</v>
      </c>
      <c r="H14" s="14">
        <v>37615</v>
      </c>
      <c r="I14" s="14">
        <v>42249</v>
      </c>
      <c r="J14" s="14">
        <v>29842</v>
      </c>
      <c r="K14" s="14">
        <v>39927</v>
      </c>
      <c r="L14" s="14">
        <v>14892</v>
      </c>
      <c r="M14" s="14">
        <v>8929</v>
      </c>
      <c r="N14" s="12">
        <f t="shared" si="2"/>
        <v>368871</v>
      </c>
    </row>
    <row r="15" spans="1:14" ht="18.75" customHeight="1">
      <c r="A15" s="15" t="s">
        <v>9</v>
      </c>
      <c r="B15" s="14">
        <v>508</v>
      </c>
      <c r="C15" s="14">
        <v>539</v>
      </c>
      <c r="D15" s="14">
        <v>372</v>
      </c>
      <c r="E15" s="14">
        <v>80</v>
      </c>
      <c r="F15" s="14">
        <v>397</v>
      </c>
      <c r="G15" s="14">
        <v>803</v>
      </c>
      <c r="H15" s="14">
        <v>544</v>
      </c>
      <c r="I15" s="14">
        <v>413</v>
      </c>
      <c r="J15" s="14">
        <v>387</v>
      </c>
      <c r="K15" s="14">
        <v>368</v>
      </c>
      <c r="L15" s="14">
        <v>174</v>
      </c>
      <c r="M15" s="14">
        <v>72</v>
      </c>
      <c r="N15" s="12">
        <f t="shared" si="2"/>
        <v>4657</v>
      </c>
    </row>
    <row r="16" spans="1:14" ht="18.75" customHeight="1">
      <c r="A16" s="16" t="s">
        <v>26</v>
      </c>
      <c r="B16" s="14">
        <f>B17+B18+B19</f>
        <v>8580</v>
      </c>
      <c r="C16" s="14">
        <f>C17+C18+C19</f>
        <v>5398</v>
      </c>
      <c r="D16" s="14">
        <f>D17+D18+D19</f>
        <v>6295</v>
      </c>
      <c r="E16" s="14">
        <f>E17+E18+E19</f>
        <v>1019</v>
      </c>
      <c r="F16" s="14">
        <f aca="true" t="shared" si="5" ref="F16:M16">F17+F18+F19</f>
        <v>4843</v>
      </c>
      <c r="G16" s="14">
        <f t="shared" si="5"/>
        <v>7953</v>
      </c>
      <c r="H16" s="14">
        <f t="shared" si="5"/>
        <v>6650</v>
      </c>
      <c r="I16" s="14">
        <f t="shared" si="5"/>
        <v>8131</v>
      </c>
      <c r="J16" s="14">
        <f t="shared" si="5"/>
        <v>5626</v>
      </c>
      <c r="K16" s="14">
        <f t="shared" si="5"/>
        <v>7956</v>
      </c>
      <c r="L16" s="14">
        <f t="shared" si="5"/>
        <v>2348</v>
      </c>
      <c r="M16" s="14">
        <f t="shared" si="5"/>
        <v>995</v>
      </c>
      <c r="N16" s="12">
        <f t="shared" si="2"/>
        <v>65794</v>
      </c>
    </row>
    <row r="17" spans="1:14" ht="18.75" customHeight="1">
      <c r="A17" s="15" t="s">
        <v>23</v>
      </c>
      <c r="B17" s="14">
        <v>6146</v>
      </c>
      <c r="C17" s="14">
        <v>4206</v>
      </c>
      <c r="D17" s="14">
        <v>4279</v>
      </c>
      <c r="E17" s="14">
        <v>755</v>
      </c>
      <c r="F17" s="14">
        <v>3531</v>
      </c>
      <c r="G17" s="14">
        <v>5917</v>
      </c>
      <c r="H17" s="14">
        <v>4929</v>
      </c>
      <c r="I17" s="14">
        <v>5872</v>
      </c>
      <c r="J17" s="14">
        <v>4015</v>
      </c>
      <c r="K17" s="14">
        <v>5337</v>
      </c>
      <c r="L17" s="14">
        <v>1575</v>
      </c>
      <c r="M17" s="14">
        <v>684</v>
      </c>
      <c r="N17" s="12">
        <f t="shared" si="2"/>
        <v>47246</v>
      </c>
    </row>
    <row r="18" spans="1:14" ht="18.75" customHeight="1">
      <c r="A18" s="15" t="s">
        <v>24</v>
      </c>
      <c r="B18" s="14">
        <v>2339</v>
      </c>
      <c r="C18" s="14">
        <v>1154</v>
      </c>
      <c r="D18" s="14">
        <v>1940</v>
      </c>
      <c r="E18" s="14">
        <v>252</v>
      </c>
      <c r="F18" s="14">
        <v>1251</v>
      </c>
      <c r="G18" s="14">
        <v>1946</v>
      </c>
      <c r="H18" s="14">
        <v>1669</v>
      </c>
      <c r="I18" s="14">
        <v>2196</v>
      </c>
      <c r="J18" s="14">
        <v>1583</v>
      </c>
      <c r="K18" s="14">
        <v>2568</v>
      </c>
      <c r="L18" s="14">
        <v>749</v>
      </c>
      <c r="M18" s="14">
        <v>287</v>
      </c>
      <c r="N18" s="12">
        <f t="shared" si="2"/>
        <v>17934</v>
      </c>
    </row>
    <row r="19" spans="1:14" ht="18.75" customHeight="1">
      <c r="A19" s="15" t="s">
        <v>25</v>
      </c>
      <c r="B19" s="14">
        <v>95</v>
      </c>
      <c r="C19" s="14">
        <v>38</v>
      </c>
      <c r="D19" s="14">
        <v>76</v>
      </c>
      <c r="E19" s="14">
        <v>12</v>
      </c>
      <c r="F19" s="14">
        <v>61</v>
      </c>
      <c r="G19" s="14">
        <v>90</v>
      </c>
      <c r="H19" s="14">
        <v>52</v>
      </c>
      <c r="I19" s="14">
        <v>63</v>
      </c>
      <c r="J19" s="14">
        <v>28</v>
      </c>
      <c r="K19" s="14">
        <v>51</v>
      </c>
      <c r="L19" s="14">
        <v>24</v>
      </c>
      <c r="M19" s="14">
        <v>24</v>
      </c>
      <c r="N19" s="12">
        <f t="shared" si="2"/>
        <v>614</v>
      </c>
    </row>
    <row r="20" spans="1:14" ht="18.75" customHeight="1">
      <c r="A20" s="17" t="s">
        <v>10</v>
      </c>
      <c r="B20" s="18">
        <f>B21+B22+B23</f>
        <v>65575</v>
      </c>
      <c r="C20" s="18">
        <f>C21+C22+C23</f>
        <v>38405</v>
      </c>
      <c r="D20" s="18">
        <f>D21+D22+D23</f>
        <v>41928</v>
      </c>
      <c r="E20" s="18">
        <f>E21+E22+E23</f>
        <v>6634</v>
      </c>
      <c r="F20" s="18">
        <f aca="true" t="shared" si="6" ref="F20:M20">F21+F22+F23</f>
        <v>31334</v>
      </c>
      <c r="G20" s="18">
        <f t="shared" si="6"/>
        <v>45778</v>
      </c>
      <c r="H20" s="18">
        <f t="shared" si="6"/>
        <v>47908</v>
      </c>
      <c r="I20" s="18">
        <f t="shared" si="6"/>
        <v>59793</v>
      </c>
      <c r="J20" s="18">
        <f t="shared" si="6"/>
        <v>36569</v>
      </c>
      <c r="K20" s="18">
        <f t="shared" si="6"/>
        <v>62833</v>
      </c>
      <c r="L20" s="18">
        <f t="shared" si="6"/>
        <v>19686</v>
      </c>
      <c r="M20" s="18">
        <f t="shared" si="6"/>
        <v>10113</v>
      </c>
      <c r="N20" s="12">
        <f aca="true" t="shared" si="7" ref="N20:N26">SUM(B20:M20)</f>
        <v>466556</v>
      </c>
    </row>
    <row r="21" spans="1:14" ht="18.75" customHeight="1">
      <c r="A21" s="13" t="s">
        <v>11</v>
      </c>
      <c r="B21" s="14">
        <v>37442</v>
      </c>
      <c r="C21" s="14">
        <v>23944</v>
      </c>
      <c r="D21" s="14">
        <v>23717</v>
      </c>
      <c r="E21" s="14">
        <v>3961</v>
      </c>
      <c r="F21" s="14">
        <v>17763</v>
      </c>
      <c r="G21" s="14">
        <v>25787</v>
      </c>
      <c r="H21" s="14">
        <v>28482</v>
      </c>
      <c r="I21" s="14">
        <v>35464</v>
      </c>
      <c r="J21" s="14">
        <v>20965</v>
      </c>
      <c r="K21" s="14">
        <v>34632</v>
      </c>
      <c r="L21" s="14">
        <v>11391</v>
      </c>
      <c r="M21" s="14">
        <v>5697</v>
      </c>
      <c r="N21" s="12">
        <f t="shared" si="7"/>
        <v>269245</v>
      </c>
    </row>
    <row r="22" spans="1:14" ht="18.75" customHeight="1">
      <c r="A22" s="13" t="s">
        <v>12</v>
      </c>
      <c r="B22" s="14">
        <v>27889</v>
      </c>
      <c r="C22" s="14">
        <v>14257</v>
      </c>
      <c r="D22" s="14">
        <v>18044</v>
      </c>
      <c r="E22" s="14">
        <v>2637</v>
      </c>
      <c r="F22" s="14">
        <v>13420</v>
      </c>
      <c r="G22" s="14">
        <v>19724</v>
      </c>
      <c r="H22" s="14">
        <v>19236</v>
      </c>
      <c r="I22" s="14">
        <v>24133</v>
      </c>
      <c r="J22" s="14">
        <v>15452</v>
      </c>
      <c r="K22" s="14">
        <v>27974</v>
      </c>
      <c r="L22" s="14">
        <v>8220</v>
      </c>
      <c r="M22" s="14">
        <v>4392</v>
      </c>
      <c r="N22" s="12">
        <f t="shared" si="7"/>
        <v>195378</v>
      </c>
    </row>
    <row r="23" spans="1:14" ht="18.75" customHeight="1">
      <c r="A23" s="13" t="s">
        <v>13</v>
      </c>
      <c r="B23" s="14">
        <v>244</v>
      </c>
      <c r="C23" s="14">
        <v>204</v>
      </c>
      <c r="D23" s="14">
        <v>167</v>
      </c>
      <c r="E23" s="14">
        <v>36</v>
      </c>
      <c r="F23" s="14">
        <v>151</v>
      </c>
      <c r="G23" s="14">
        <v>267</v>
      </c>
      <c r="H23" s="14">
        <v>190</v>
      </c>
      <c r="I23" s="14">
        <v>196</v>
      </c>
      <c r="J23" s="14">
        <v>152</v>
      </c>
      <c r="K23" s="14">
        <v>227</v>
      </c>
      <c r="L23" s="14">
        <v>75</v>
      </c>
      <c r="M23" s="14">
        <v>24</v>
      </c>
      <c r="N23" s="12">
        <f t="shared" si="7"/>
        <v>1933</v>
      </c>
    </row>
    <row r="24" spans="1:14" ht="18.75" customHeight="1">
      <c r="A24" s="17" t="s">
        <v>14</v>
      </c>
      <c r="B24" s="14">
        <f>B25+B26</f>
        <v>32903</v>
      </c>
      <c r="C24" s="14">
        <f>C25+C26</f>
        <v>26275</v>
      </c>
      <c r="D24" s="14">
        <f>D25+D26</f>
        <v>27580</v>
      </c>
      <c r="E24" s="14">
        <f>E25+E26</f>
        <v>5381</v>
      </c>
      <c r="F24" s="14">
        <f aca="true" t="shared" si="8" ref="F24:M24">F25+F26</f>
        <v>22947</v>
      </c>
      <c r="G24" s="14">
        <f t="shared" si="8"/>
        <v>35518</v>
      </c>
      <c r="H24" s="14">
        <f t="shared" si="8"/>
        <v>31645</v>
      </c>
      <c r="I24" s="14">
        <f t="shared" si="8"/>
        <v>26047</v>
      </c>
      <c r="J24" s="14">
        <f t="shared" si="8"/>
        <v>21661</v>
      </c>
      <c r="K24" s="14">
        <f t="shared" si="8"/>
        <v>21166</v>
      </c>
      <c r="L24" s="14">
        <f t="shared" si="8"/>
        <v>6476</v>
      </c>
      <c r="M24" s="14">
        <f t="shared" si="8"/>
        <v>2710</v>
      </c>
      <c r="N24" s="12">
        <f t="shared" si="7"/>
        <v>260309</v>
      </c>
    </row>
    <row r="25" spans="1:14" ht="18.75" customHeight="1">
      <c r="A25" s="13" t="s">
        <v>15</v>
      </c>
      <c r="B25" s="14">
        <v>21058</v>
      </c>
      <c r="C25" s="14">
        <v>16816</v>
      </c>
      <c r="D25" s="14">
        <v>17651</v>
      </c>
      <c r="E25" s="14">
        <v>3444</v>
      </c>
      <c r="F25" s="14">
        <v>14686</v>
      </c>
      <c r="G25" s="14">
        <v>22732</v>
      </c>
      <c r="H25" s="14">
        <v>20253</v>
      </c>
      <c r="I25" s="14">
        <v>16670</v>
      </c>
      <c r="J25" s="14">
        <v>13863</v>
      </c>
      <c r="K25" s="14">
        <v>13546</v>
      </c>
      <c r="L25" s="14">
        <v>4145</v>
      </c>
      <c r="M25" s="14">
        <v>1734</v>
      </c>
      <c r="N25" s="12">
        <f t="shared" si="7"/>
        <v>166598</v>
      </c>
    </row>
    <row r="26" spans="1:14" ht="18.75" customHeight="1">
      <c r="A26" s="13" t="s">
        <v>16</v>
      </c>
      <c r="B26" s="14">
        <v>11845</v>
      </c>
      <c r="C26" s="14">
        <v>9459</v>
      </c>
      <c r="D26" s="14">
        <v>9929</v>
      </c>
      <c r="E26" s="14">
        <v>1937</v>
      </c>
      <c r="F26" s="14">
        <v>8261</v>
      </c>
      <c r="G26" s="14">
        <v>12786</v>
      </c>
      <c r="H26" s="14">
        <v>11392</v>
      </c>
      <c r="I26" s="14">
        <v>9377</v>
      </c>
      <c r="J26" s="14">
        <v>7798</v>
      </c>
      <c r="K26" s="14">
        <v>7620</v>
      </c>
      <c r="L26" s="14">
        <v>2331</v>
      </c>
      <c r="M26" s="14">
        <v>976</v>
      </c>
      <c r="N26" s="12">
        <f t="shared" si="7"/>
        <v>93711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0.9684895461459156</v>
      </c>
      <c r="C32" s="23">
        <f aca="true" t="shared" si="9" ref="C32:M32">(((+C$8+C$20)*C$29)+(C$24*C$30))/C$7</f>
        <v>0.9822462677642462</v>
      </c>
      <c r="D32" s="23">
        <f t="shared" si="9"/>
        <v>0.9836686385802222</v>
      </c>
      <c r="E32" s="23">
        <f t="shared" si="9"/>
        <v>0.9691127224070591</v>
      </c>
      <c r="F32" s="23">
        <f t="shared" si="9"/>
        <v>0.9852048486049401</v>
      </c>
      <c r="G32" s="23">
        <f t="shared" si="9"/>
        <v>0.9846665578107361</v>
      </c>
      <c r="H32" s="23">
        <f t="shared" si="9"/>
        <v>0.9853264091863476</v>
      </c>
      <c r="I32" s="23">
        <f t="shared" si="9"/>
        <v>0.9873596803699375</v>
      </c>
      <c r="J32" s="23">
        <f t="shared" si="9"/>
        <v>0.9847673380072536</v>
      </c>
      <c r="K32" s="23">
        <f t="shared" si="9"/>
        <v>0.9877573888951897</v>
      </c>
      <c r="L32" s="23">
        <f t="shared" si="9"/>
        <v>0.9882954096310194</v>
      </c>
      <c r="M32" s="23">
        <f t="shared" si="9"/>
        <v>0.9836212721034573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1.8248280028481343</v>
      </c>
      <c r="C35" s="26">
        <f>C32*C34</f>
        <v>1.7881793304648101</v>
      </c>
      <c r="D35" s="26">
        <f>D32*D34</f>
        <v>1.659350626420977</v>
      </c>
      <c r="E35" s="26">
        <f>E32*E34</f>
        <v>2.0913452549544336</v>
      </c>
      <c r="F35" s="26">
        <f aca="true" t="shared" si="10" ref="F35:M35">F32*F34</f>
        <v>1.9383905396302197</v>
      </c>
      <c r="G35" s="26">
        <f t="shared" si="10"/>
        <v>1.5362767634963104</v>
      </c>
      <c r="H35" s="26">
        <f t="shared" si="10"/>
        <v>1.7937867279237458</v>
      </c>
      <c r="I35" s="26">
        <f t="shared" si="10"/>
        <v>1.7547356239534528</v>
      </c>
      <c r="J35" s="26">
        <f t="shared" si="10"/>
        <v>1.971011827021518</v>
      </c>
      <c r="K35" s="26">
        <f t="shared" si="10"/>
        <v>1.8902713151287245</v>
      </c>
      <c r="L35" s="26">
        <f t="shared" si="10"/>
        <v>2.2462966365503436</v>
      </c>
      <c r="M35" s="26">
        <f t="shared" si="10"/>
        <v>2.194950868698865</v>
      </c>
      <c r="N35" s="27"/>
    </row>
    <row r="36" spans="1:14" ht="18.75" customHeight="1">
      <c r="A36" s="57" t="s">
        <v>43</v>
      </c>
      <c r="B36" s="26">
        <v>-0.005999362</v>
      </c>
      <c r="C36" s="26">
        <v>-0.0058934444</v>
      </c>
      <c r="D36" s="26">
        <v>-0.0054593264</v>
      </c>
      <c r="E36" s="26">
        <v>-0.0060874439</v>
      </c>
      <c r="F36" s="26">
        <v>-0.0062638611</v>
      </c>
      <c r="G36" s="26">
        <v>-0.0050217793</v>
      </c>
      <c r="H36" s="26">
        <v>-0.0055178522</v>
      </c>
      <c r="I36" s="26">
        <v>-0.0056162915</v>
      </c>
      <c r="J36" s="26">
        <v>-0.0062687409</v>
      </c>
      <c r="K36" s="26">
        <v>-0.0061736956</v>
      </c>
      <c r="L36" s="26">
        <v>-0.007282364</v>
      </c>
      <c r="M36" s="26">
        <v>-0.0072015483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396675.171501374</v>
      </c>
      <c r="C42" s="65">
        <f aca="true" t="shared" si="12" ref="C42:M42">C43+C44+C45+C46</f>
        <v>270752.4355692728</v>
      </c>
      <c r="D42" s="65">
        <f t="shared" si="12"/>
        <v>301719.48780747363</v>
      </c>
      <c r="E42" s="65">
        <f t="shared" si="12"/>
        <v>58307.828991277194</v>
      </c>
      <c r="F42" s="65">
        <f t="shared" si="12"/>
        <v>255681.5378699857</v>
      </c>
      <c r="G42" s="65">
        <f t="shared" si="12"/>
        <v>318696.3449332923</v>
      </c>
      <c r="H42" s="65">
        <f t="shared" si="12"/>
        <v>346132.5231997886</v>
      </c>
      <c r="I42" s="65">
        <f t="shared" si="12"/>
        <v>346755.79343351495</v>
      </c>
      <c r="J42" s="65">
        <f t="shared" si="12"/>
        <v>277316.2345868688</v>
      </c>
      <c r="K42" s="65">
        <f t="shared" si="12"/>
        <v>351467.40752479725</v>
      </c>
      <c r="L42" s="65">
        <f t="shared" si="12"/>
        <v>144478.51287232</v>
      </c>
      <c r="M42" s="65">
        <f t="shared" si="12"/>
        <v>75323.47957492169</v>
      </c>
      <c r="N42" s="65">
        <f>N43+N44+N45+N46</f>
        <v>3143306.757864887</v>
      </c>
    </row>
    <row r="43" spans="1:14" ht="18.75" customHeight="1">
      <c r="A43" s="62" t="s">
        <v>86</v>
      </c>
      <c r="B43" s="59">
        <f aca="true" t="shared" si="13" ref="B43:H43">B35*B7</f>
        <v>394715.77150006</v>
      </c>
      <c r="C43" s="59">
        <f t="shared" si="13"/>
        <v>269144.23556625</v>
      </c>
      <c r="D43" s="59">
        <f t="shared" si="13"/>
        <v>290595.43780260003</v>
      </c>
      <c r="E43" s="59">
        <f t="shared" si="13"/>
        <v>57829.87899</v>
      </c>
      <c r="F43" s="59">
        <f t="shared" si="13"/>
        <v>254342.03787650002</v>
      </c>
      <c r="G43" s="59">
        <f t="shared" si="13"/>
        <v>317070.62494124</v>
      </c>
      <c r="H43" s="59">
        <f t="shared" si="13"/>
        <v>344294.0431975</v>
      </c>
      <c r="I43" s="59">
        <f>I35*I7</f>
        <v>345314.42343779997</v>
      </c>
      <c r="J43" s="59">
        <f>J35*J7</f>
        <v>276075.68458725</v>
      </c>
      <c r="K43" s="59">
        <f>K35*K7</f>
        <v>350008.30752318003</v>
      </c>
      <c r="L43" s="59">
        <f>L35*L7</f>
        <v>143673.13287375998</v>
      </c>
      <c r="M43" s="59">
        <f>M35*M7</f>
        <v>74850.01957349999</v>
      </c>
      <c r="N43" s="61">
        <f>SUM(B43:M43)</f>
        <v>3117913.59786964</v>
      </c>
    </row>
    <row r="44" spans="1:14" ht="18.75" customHeight="1">
      <c r="A44" s="62" t="s">
        <v>87</v>
      </c>
      <c r="B44" s="59">
        <f aca="true" t="shared" si="14" ref="B44:M44">B36*B7</f>
        <v>-1297.679998686</v>
      </c>
      <c r="C44" s="59">
        <f t="shared" si="14"/>
        <v>-887.0399969772001</v>
      </c>
      <c r="D44" s="59">
        <f t="shared" si="14"/>
        <v>-956.0699951263999</v>
      </c>
      <c r="E44" s="59">
        <f t="shared" si="14"/>
        <v>-168.3299987228</v>
      </c>
      <c r="F44" s="59">
        <f t="shared" si="14"/>
        <v>-821.9000065143</v>
      </c>
      <c r="G44" s="59">
        <f t="shared" si="14"/>
        <v>-1036.4400079477</v>
      </c>
      <c r="H44" s="59">
        <f t="shared" si="14"/>
        <v>-1059.0799977114</v>
      </c>
      <c r="I44" s="59">
        <f t="shared" si="14"/>
        <v>-1105.2300042850002</v>
      </c>
      <c r="J44" s="59">
        <f t="shared" si="14"/>
        <v>-878.0500003812</v>
      </c>
      <c r="K44" s="59">
        <f t="shared" si="14"/>
        <v>-1143.1399983828</v>
      </c>
      <c r="L44" s="59">
        <f t="shared" si="14"/>
        <v>-465.78000144000004</v>
      </c>
      <c r="M44" s="59">
        <f t="shared" si="14"/>
        <v>-245.5799985783</v>
      </c>
      <c r="N44" s="28">
        <f>SUM(B44:M44)</f>
        <v>-10064.320004753099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-67264.52</v>
      </c>
      <c r="C48" s="28">
        <f aca="true" t="shared" si="16" ref="C48:M48">+C49+C52+C60+C61</f>
        <v>-60494.24</v>
      </c>
      <c r="D48" s="28">
        <f t="shared" si="16"/>
        <v>-49114.64</v>
      </c>
      <c r="E48" s="28">
        <f t="shared" si="16"/>
        <v>-7525.5199999999995</v>
      </c>
      <c r="F48" s="28">
        <f t="shared" si="16"/>
        <v>-41289.4</v>
      </c>
      <c r="G48" s="28">
        <f t="shared" si="16"/>
        <v>-71738.84</v>
      </c>
      <c r="H48" s="28">
        <f t="shared" si="16"/>
        <v>-78227.88</v>
      </c>
      <c r="I48" s="28">
        <f t="shared" si="16"/>
        <v>-42419.520000000004</v>
      </c>
      <c r="J48" s="28">
        <f t="shared" si="16"/>
        <v>-57201.64</v>
      </c>
      <c r="K48" s="28">
        <f t="shared" si="16"/>
        <v>-46572.44</v>
      </c>
      <c r="L48" s="28">
        <f t="shared" si="16"/>
        <v>-22931.199999999997</v>
      </c>
      <c r="M48" s="28">
        <f t="shared" si="16"/>
        <v>-13236.4</v>
      </c>
      <c r="N48" s="28">
        <f>+N49+N52+N60+N61</f>
        <v>-558016.24</v>
      </c>
    </row>
    <row r="49" spans="1:14" ht="18.75" customHeight="1">
      <c r="A49" s="17" t="s">
        <v>48</v>
      </c>
      <c r="B49" s="29">
        <f>B50+B51</f>
        <v>-67054.8</v>
      </c>
      <c r="C49" s="29">
        <f>C50+C51</f>
        <v>-60374.4</v>
      </c>
      <c r="D49" s="29">
        <f>D50+D51</f>
        <v>-49016.2</v>
      </c>
      <c r="E49" s="29">
        <f>E50+E51</f>
        <v>-7444.2</v>
      </c>
      <c r="F49" s="29">
        <f aca="true" t="shared" si="17" ref="F49:M49">F50+F51</f>
        <v>-41268</v>
      </c>
      <c r="G49" s="29">
        <f t="shared" si="17"/>
        <v>-71683.2</v>
      </c>
      <c r="H49" s="29">
        <f t="shared" si="17"/>
        <v>-78116.6</v>
      </c>
      <c r="I49" s="29">
        <f t="shared" si="17"/>
        <v>-42316.8</v>
      </c>
      <c r="J49" s="29">
        <f t="shared" si="17"/>
        <v>-56996.2</v>
      </c>
      <c r="K49" s="29">
        <f t="shared" si="17"/>
        <v>-46474</v>
      </c>
      <c r="L49" s="29">
        <f t="shared" si="17"/>
        <v>-22845.6</v>
      </c>
      <c r="M49" s="29">
        <f t="shared" si="17"/>
        <v>-13193.6</v>
      </c>
      <c r="N49" s="28">
        <f aca="true" t="shared" si="18" ref="N49:N61">SUM(B49:M49)</f>
        <v>-556783.6</v>
      </c>
    </row>
    <row r="50" spans="1:14" ht="18.75" customHeight="1">
      <c r="A50" s="13" t="s">
        <v>49</v>
      </c>
      <c r="B50" s="20">
        <f>ROUND(-B9*$D$3,2)</f>
        <v>-67054.8</v>
      </c>
      <c r="C50" s="20">
        <f>ROUND(-C9*$D$3,2)</f>
        <v>-60374.4</v>
      </c>
      <c r="D50" s="20">
        <f>ROUND(-D9*$D$3,2)</f>
        <v>-49016.2</v>
      </c>
      <c r="E50" s="20">
        <f>ROUND(-E9*$D$3,2)</f>
        <v>-7444.2</v>
      </c>
      <c r="F50" s="20">
        <f aca="true" t="shared" si="19" ref="F50:M50">ROUND(-F9*$D$3,2)</f>
        <v>-41268</v>
      </c>
      <c r="G50" s="20">
        <f t="shared" si="19"/>
        <v>-71683.2</v>
      </c>
      <c r="H50" s="20">
        <f t="shared" si="19"/>
        <v>-78116.6</v>
      </c>
      <c r="I50" s="20">
        <f t="shared" si="19"/>
        <v>-42316.8</v>
      </c>
      <c r="J50" s="20">
        <f t="shared" si="19"/>
        <v>-56996.2</v>
      </c>
      <c r="K50" s="20">
        <f t="shared" si="19"/>
        <v>-46474</v>
      </c>
      <c r="L50" s="20">
        <f t="shared" si="19"/>
        <v>-22845.6</v>
      </c>
      <c r="M50" s="20">
        <f t="shared" si="19"/>
        <v>-13193.6</v>
      </c>
      <c r="N50" s="50">
        <f t="shared" si="18"/>
        <v>-556783.6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329410.65150137397</v>
      </c>
      <c r="C63" s="32">
        <f t="shared" si="22"/>
        <v>210258.1955692728</v>
      </c>
      <c r="D63" s="32">
        <f t="shared" si="22"/>
        <v>252604.84780747362</v>
      </c>
      <c r="E63" s="32">
        <f t="shared" si="22"/>
        <v>50782.3089912772</v>
      </c>
      <c r="F63" s="32">
        <f t="shared" si="22"/>
        <v>214392.13786998572</v>
      </c>
      <c r="G63" s="32">
        <f t="shared" si="22"/>
        <v>246957.5049332923</v>
      </c>
      <c r="H63" s="32">
        <f t="shared" si="22"/>
        <v>267904.6431997886</v>
      </c>
      <c r="I63" s="32">
        <f t="shared" si="22"/>
        <v>304336.2734335149</v>
      </c>
      <c r="J63" s="32">
        <f t="shared" si="22"/>
        <v>220114.59458686877</v>
      </c>
      <c r="K63" s="32">
        <f t="shared" si="22"/>
        <v>304894.96752479725</v>
      </c>
      <c r="L63" s="32">
        <f t="shared" si="22"/>
        <v>121547.31287231999</v>
      </c>
      <c r="M63" s="32">
        <f t="shared" si="22"/>
        <v>62087.079574921685</v>
      </c>
      <c r="N63" s="32">
        <f>SUM(B63:M63)</f>
        <v>2585290.5178648867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329410.65</v>
      </c>
      <c r="C66" s="39">
        <f aca="true" t="shared" si="23" ref="C66:M66">SUM(C67:C80)</f>
        <v>210258.4</v>
      </c>
      <c r="D66" s="39">
        <f t="shared" si="23"/>
        <v>252604.85</v>
      </c>
      <c r="E66" s="39">
        <f t="shared" si="23"/>
        <v>50782.31</v>
      </c>
      <c r="F66" s="39">
        <f t="shared" si="23"/>
        <v>214392.14</v>
      </c>
      <c r="G66" s="39">
        <f t="shared" si="23"/>
        <v>246957.5</v>
      </c>
      <c r="H66" s="39">
        <f t="shared" si="23"/>
        <v>267904.64</v>
      </c>
      <c r="I66" s="39">
        <f t="shared" si="23"/>
        <v>304336.27</v>
      </c>
      <c r="J66" s="39">
        <f t="shared" si="23"/>
        <v>220114.59</v>
      </c>
      <c r="K66" s="39">
        <f t="shared" si="23"/>
        <v>304894.97</v>
      </c>
      <c r="L66" s="39">
        <f t="shared" si="23"/>
        <v>121547.31</v>
      </c>
      <c r="M66" s="39">
        <f t="shared" si="23"/>
        <v>62087.08</v>
      </c>
      <c r="N66" s="32">
        <f>SUM(N67:N80)</f>
        <v>2585290.7100000004</v>
      </c>
    </row>
    <row r="67" spans="1:14" ht="18.75" customHeight="1">
      <c r="A67" s="17" t="s">
        <v>91</v>
      </c>
      <c r="B67" s="39">
        <v>65736.03</v>
      </c>
      <c r="C67" s="39">
        <v>62416.56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128152.59</v>
      </c>
    </row>
    <row r="68" spans="1:14" ht="18.75" customHeight="1">
      <c r="A68" s="17" t="s">
        <v>92</v>
      </c>
      <c r="B68" s="39">
        <v>263674.62</v>
      </c>
      <c r="C68" s="39">
        <v>147841.84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411516.45999999996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242686.13+D46</f>
        <v>252604.85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252604.85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50782.31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50782.31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214392.14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214392.14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246957.5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246957.5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208595.09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208595.09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59309.55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59309.55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304336.27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304336.27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220114.59</v>
      </c>
      <c r="K76" s="38">
        <v>0</v>
      </c>
      <c r="L76" s="38">
        <v>0</v>
      </c>
      <c r="M76" s="38">
        <v>0</v>
      </c>
      <c r="N76" s="32">
        <f t="shared" si="24"/>
        <v>220114.59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304894.97</v>
      </c>
      <c r="L77" s="38">
        <v>0</v>
      </c>
      <c r="M77" s="66"/>
      <c r="N77" s="29">
        <f t="shared" si="24"/>
        <v>304894.97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121547.31</v>
      </c>
      <c r="M78" s="38">
        <v>0</v>
      </c>
      <c r="N78" s="32">
        <f t="shared" si="24"/>
        <v>121547.31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62087.08</v>
      </c>
      <c r="N79" s="29">
        <f t="shared" si="24"/>
        <v>62087.08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2.0457779618297507</v>
      </c>
      <c r="C84" s="48">
        <v>2.0560211652886196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1.788631599828805</v>
      </c>
      <c r="C85" s="48">
        <v>1.7119602379237713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1.6662332709447694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2.1086297190538548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1.9485991317170228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1.5441537336451667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1.812757463457135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1.7722435730833452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1.7620600306596623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1.9798685965878629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1.898151399171526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2.2588885689856157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2.2088349190616605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2016-02-01T12:24:20Z</dcterms:modified>
  <cp:category/>
  <cp:version/>
  <cp:contentType/>
  <cp:contentStatus/>
</cp:coreProperties>
</file>