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<sst xmlns="http://schemas.openxmlformats.org/spreadsheetml/2006/main" count="109" uniqueCount="107">
  <si>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</si>
  <si>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</si>
  <si>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</si>
  <si>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</si>
  <si>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</si>
  <si>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</si>
  <si>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</si>
  <si>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</si>
  <si>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</si>
  <si>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</si>
  <si>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</si>
  <si>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</si>
  <si>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</si>
  <si>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</si>
  <si>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</si>
  <si>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</si>
  <si>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</si>
  <si>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</si>
  <si>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</si>
  <si>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</si>
  <si>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</si>
  <si>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</si>
  <si>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</si>
  <si>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</si>
  <si>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</si>
  <si>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</si>
  <si>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</si>
  <si>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</si>
  <si>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</si>
  <si>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</si>
  <si>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</si>
  <si>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</si>
  <si>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</si>
  <si>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</si>
  <si>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</si>
  <si>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</si>
  <si>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</si>
  <si>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</si>
  <si>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</si>
  <si>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</si>
  <si>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</si>
  <si>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</si>
  <si>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</si>
  <si>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</si>
  <si>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</si>
  <si>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</si>
  <si>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</si>
  <si>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</si>
  <si>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</si>
  <si>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</si>
  <si>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</si>
  <si>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</si>
  <si>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</si>
  <si>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</si>
  <si>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</si>
  <si>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</si>
  <si>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</si>
  <si>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</si>
  <si>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</si>
  <si>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</si>
  <si>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</si>
  <si>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</si>
  <si>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</si>
  <si>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</si>
  <si>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</si>
  <si>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</si>
  <si>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</si>
  <si>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</si>
  <si>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</si>
  <si>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</si>
  <si>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</si>
  <si>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</si>
  <si>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</si>
  <si>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</si>
  <si>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</si>
  <si>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</si>
  <si>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</si>
  <si>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</si>
  <si>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</si>
  <si>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</si>
  <si>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</si>
  <si>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</si>
  <si>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</si>
  <si>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</si>
  <si>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</si>
  <si>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</si>
  <si>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</si>
  <si>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</si>
  <si>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</si>
  <si>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</si>
  <si>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</si>
  <si>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</si>
  <si>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</si>
  <si>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</si>
  <si>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</si>
  <si>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</si>
  <si>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</si>
  <si>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</si>
  <si>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</si>
  <si>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</si>
  <si>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</si>
  <si>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</si>
  <si>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</si>
  <si>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</si>
  <si>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</si>
  <si>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</si>
  <si>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24/01/16 - VENCIMENTO 01/02/16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</si>
</sst>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0" sqref="A3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208422</v>
      </c>
      <c r="C7" s="10">
        <f>C8+C20+C24</f>
        <v>138747</v>
      </c>
      <c r="D7" s="10">
        <f>D8+D20+D24</f>
        <v>158235</v>
      </c>
      <c r="E7" s="10">
        <f>E8+E20+E24</f>
        <v>25276</v>
      </c>
      <c r="F7" s="10">
        <f aca="true" t="shared" si="0" ref="F7:M7">F8+F20+F24</f>
        <v>120238</v>
      </c>
      <c r="G7" s="10">
        <f t="shared" si="0"/>
        <v>185540</v>
      </c>
      <c r="H7" s="10">
        <f t="shared" si="0"/>
        <v>174797</v>
      </c>
      <c r="I7" s="10">
        <f t="shared" si="0"/>
        <v>190413</v>
      </c>
      <c r="J7" s="10">
        <f t="shared" si="0"/>
        <v>133651</v>
      </c>
      <c r="K7" s="10">
        <f t="shared" si="0"/>
        <v>178883</v>
      </c>
      <c r="L7" s="10">
        <f t="shared" si="0"/>
        <v>57555</v>
      </c>
      <c r="M7" s="10">
        <f t="shared" si="0"/>
        <v>28803</v>
      </c>
      <c r="N7" s="10">
        <f>+N8+N20+N24</f>
        <v>1600560</v>
      </c>
    </row>
    <row r="8" spans="1:14" ht="18.75" customHeight="1">
      <c r="A8" s="11" t="s">
        <v>27</v>
      </c>
      <c r="B8" s="12">
        <f>+B9+B12+B16</f>
        <v>111548</v>
      </c>
      <c r="C8" s="12">
        <f>+C9+C12+C16</f>
        <v>78212</v>
      </c>
      <c r="D8" s="12">
        <f>+D9+D12+D16</f>
        <v>90964</v>
      </c>
      <c r="E8" s="12">
        <f>+E9+E12+E16</f>
        <v>13884</v>
      </c>
      <c r="F8" s="12">
        <f aca="true" t="shared" si="1" ref="F8:M8">+F9+F12+F16</f>
        <v>68669</v>
      </c>
      <c r="G8" s="12">
        <f t="shared" si="1"/>
        <v>108752</v>
      </c>
      <c r="H8" s="12">
        <f t="shared" si="1"/>
        <v>101135</v>
      </c>
      <c r="I8" s="12">
        <f t="shared" si="1"/>
        <v>105742</v>
      </c>
      <c r="J8" s="12">
        <f t="shared" si="1"/>
        <v>76490</v>
      </c>
      <c r="K8" s="12">
        <f t="shared" si="1"/>
        <v>97352</v>
      </c>
      <c r="L8" s="12">
        <f t="shared" si="1"/>
        <v>33570</v>
      </c>
      <c r="M8" s="12">
        <f t="shared" si="1"/>
        <v>18090</v>
      </c>
      <c r="N8" s="12">
        <f>SUM(B8:M8)</f>
        <v>904408</v>
      </c>
    </row>
    <row r="9" spans="1:14" ht="18.75" customHeight="1">
      <c r="A9" s="13" t="s">
        <v>4</v>
      </c>
      <c r="B9" s="14">
        <v>18698</v>
      </c>
      <c r="C9" s="14">
        <v>16616</v>
      </c>
      <c r="D9" s="14">
        <v>12989</v>
      </c>
      <c r="E9" s="14">
        <v>2123</v>
      </c>
      <c r="F9" s="14">
        <v>10555</v>
      </c>
      <c r="G9" s="14">
        <v>18670</v>
      </c>
      <c r="H9" s="14">
        <v>20318</v>
      </c>
      <c r="I9" s="14">
        <v>11755</v>
      </c>
      <c r="J9" s="14">
        <v>15004</v>
      </c>
      <c r="K9" s="14">
        <v>13110</v>
      </c>
      <c r="L9" s="14">
        <v>5723</v>
      </c>
      <c r="M9" s="14">
        <v>3158</v>
      </c>
      <c r="N9" s="12">
        <f aca="true" t="shared" si="2" ref="N9:N19">SUM(B9:M9)</f>
        <v>148719</v>
      </c>
    </row>
    <row r="10" spans="1:14" ht="18.75" customHeight="1">
      <c r="A10" s="15" t="s">
        <v>5</v>
      </c>
      <c r="B10" s="14">
        <f>+B9-B11</f>
        <v>18698</v>
      </c>
      <c r="C10" s="14">
        <f>+C9-C11</f>
        <v>16616</v>
      </c>
      <c r="D10" s="14">
        <f>+D9-D11</f>
        <v>12989</v>
      </c>
      <c r="E10" s="14">
        <f>+E9-E11</f>
        <v>2123</v>
      </c>
      <c r="F10" s="14">
        <f aca="true" t="shared" si="3" ref="F10:M10">+F9-F11</f>
        <v>10555</v>
      </c>
      <c r="G10" s="14">
        <f t="shared" si="3"/>
        <v>18670</v>
      </c>
      <c r="H10" s="14">
        <f t="shared" si="3"/>
        <v>20318</v>
      </c>
      <c r="I10" s="14">
        <f t="shared" si="3"/>
        <v>11755</v>
      </c>
      <c r="J10" s="14">
        <f t="shared" si="3"/>
        <v>15004</v>
      </c>
      <c r="K10" s="14">
        <f t="shared" si="3"/>
        <v>13110</v>
      </c>
      <c r="L10" s="14">
        <f t="shared" si="3"/>
        <v>5723</v>
      </c>
      <c r="M10" s="14">
        <f t="shared" si="3"/>
        <v>3158</v>
      </c>
      <c r="N10" s="12">
        <f t="shared" si="2"/>
        <v>148719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84835</v>
      </c>
      <c r="C12" s="14">
        <f>C13+C14+C15</f>
        <v>56947</v>
      </c>
      <c r="D12" s="14">
        <f>D13+D14+D15</f>
        <v>72470</v>
      </c>
      <c r="E12" s="14">
        <f>E13+E14+E15</f>
        <v>10827</v>
      </c>
      <c r="F12" s="14">
        <f aca="true" t="shared" si="4" ref="F12:M12">F13+F14+F15</f>
        <v>53463</v>
      </c>
      <c r="G12" s="14">
        <f t="shared" si="4"/>
        <v>83153</v>
      </c>
      <c r="H12" s="14">
        <f t="shared" si="4"/>
        <v>74657</v>
      </c>
      <c r="I12" s="14">
        <f t="shared" si="4"/>
        <v>86323</v>
      </c>
      <c r="J12" s="14">
        <f t="shared" si="4"/>
        <v>56519</v>
      </c>
      <c r="K12" s="14">
        <f t="shared" si="4"/>
        <v>76658</v>
      </c>
      <c r="L12" s="14">
        <f t="shared" si="4"/>
        <v>25988</v>
      </c>
      <c r="M12" s="14">
        <f t="shared" si="4"/>
        <v>14031</v>
      </c>
      <c r="N12" s="12">
        <f t="shared" si="2"/>
        <v>695871</v>
      </c>
    </row>
    <row r="13" spans="1:14" ht="18.75" customHeight="1">
      <c r="A13" s="15" t="s">
        <v>7</v>
      </c>
      <c r="B13" s="14">
        <v>45828</v>
      </c>
      <c r="C13" s="14">
        <v>32313</v>
      </c>
      <c r="D13" s="14">
        <v>38261</v>
      </c>
      <c r="E13" s="14">
        <v>5926</v>
      </c>
      <c r="F13" s="14">
        <v>30006</v>
      </c>
      <c r="G13" s="14">
        <v>46835</v>
      </c>
      <c r="H13" s="14">
        <v>43129</v>
      </c>
      <c r="I13" s="14">
        <v>47904</v>
      </c>
      <c r="J13" s="14">
        <v>29927</v>
      </c>
      <c r="K13" s="14">
        <v>39591</v>
      </c>
      <c r="L13" s="14">
        <v>13098</v>
      </c>
      <c r="M13" s="14">
        <v>6760</v>
      </c>
      <c r="N13" s="12">
        <f t="shared" si="2"/>
        <v>379578</v>
      </c>
    </row>
    <row r="14" spans="1:14" ht="18.75" customHeight="1">
      <c r="A14" s="15" t="s">
        <v>8</v>
      </c>
      <c r="B14" s="14">
        <v>38489</v>
      </c>
      <c r="C14" s="14">
        <v>24178</v>
      </c>
      <c r="D14" s="14">
        <v>33941</v>
      </c>
      <c r="E14" s="14">
        <v>4828</v>
      </c>
      <c r="F14" s="14">
        <v>23118</v>
      </c>
      <c r="G14" s="14">
        <v>35676</v>
      </c>
      <c r="H14" s="14">
        <v>31056</v>
      </c>
      <c r="I14" s="14">
        <v>38014</v>
      </c>
      <c r="J14" s="14">
        <v>26272</v>
      </c>
      <c r="K14" s="14">
        <v>36655</v>
      </c>
      <c r="L14" s="14">
        <v>12773</v>
      </c>
      <c r="M14" s="14">
        <v>7213</v>
      </c>
      <c r="N14" s="12">
        <f t="shared" si="2"/>
        <v>312213</v>
      </c>
    </row>
    <row r="15" spans="1:14" ht="18.75" customHeight="1">
      <c r="A15" s="15" t="s">
        <v>9</v>
      </c>
      <c r="B15" s="14">
        <v>518</v>
      </c>
      <c r="C15" s="14">
        <v>456</v>
      </c>
      <c r="D15" s="14">
        <v>268</v>
      </c>
      <c r="E15" s="14">
        <v>73</v>
      </c>
      <c r="F15" s="14">
        <v>339</v>
      </c>
      <c r="G15" s="14">
        <v>642</v>
      </c>
      <c r="H15" s="14">
        <v>472</v>
      </c>
      <c r="I15" s="14">
        <v>405</v>
      </c>
      <c r="J15" s="14">
        <v>320</v>
      </c>
      <c r="K15" s="14">
        <v>412</v>
      </c>
      <c r="L15" s="14">
        <v>117</v>
      </c>
      <c r="M15" s="14">
        <v>58</v>
      </c>
      <c r="N15" s="12">
        <f t="shared" si="2"/>
        <v>4080</v>
      </c>
    </row>
    <row r="16" spans="1:14" ht="18.75" customHeight="1">
      <c r="A16" s="16" t="s">
        <v>26</v>
      </c>
      <c r="B16" s="14">
        <f>B17+B18+B19</f>
        <v>8015</v>
      </c>
      <c r="C16" s="14">
        <f>C17+C18+C19</f>
        <v>4649</v>
      </c>
      <c r="D16" s="14">
        <f>D17+D18+D19</f>
        <v>5505</v>
      </c>
      <c r="E16" s="14">
        <f>E17+E18+E19</f>
        <v>934</v>
      </c>
      <c r="F16" s="14">
        <f aca="true" t="shared" si="5" ref="F16:M16">F17+F18+F19</f>
        <v>4651</v>
      </c>
      <c r="G16" s="14">
        <f t="shared" si="5"/>
        <v>6929</v>
      </c>
      <c r="H16" s="14">
        <f t="shared" si="5"/>
        <v>6160</v>
      </c>
      <c r="I16" s="14">
        <f t="shared" si="5"/>
        <v>7664</v>
      </c>
      <c r="J16" s="14">
        <f t="shared" si="5"/>
        <v>4967</v>
      </c>
      <c r="K16" s="14">
        <f t="shared" si="5"/>
        <v>7584</v>
      </c>
      <c r="L16" s="14">
        <f t="shared" si="5"/>
        <v>1859</v>
      </c>
      <c r="M16" s="14">
        <f t="shared" si="5"/>
        <v>901</v>
      </c>
      <c r="N16" s="12">
        <f t="shared" si="2"/>
        <v>59818</v>
      </c>
    </row>
    <row r="17" spans="1:14" ht="18.75" customHeight="1">
      <c r="A17" s="15" t="s">
        <v>23</v>
      </c>
      <c r="B17" s="14">
        <v>5951</v>
      </c>
      <c r="C17" s="14">
        <v>3584</v>
      </c>
      <c r="D17" s="14">
        <v>3660</v>
      </c>
      <c r="E17" s="14">
        <v>677</v>
      </c>
      <c r="F17" s="14">
        <v>3284</v>
      </c>
      <c r="G17" s="14">
        <v>5215</v>
      </c>
      <c r="H17" s="14">
        <v>4522</v>
      </c>
      <c r="I17" s="14">
        <v>5421</v>
      </c>
      <c r="J17" s="14">
        <v>3466</v>
      </c>
      <c r="K17" s="14">
        <v>4989</v>
      </c>
      <c r="L17" s="14">
        <v>1221</v>
      </c>
      <c r="M17" s="14">
        <v>589</v>
      </c>
      <c r="N17" s="12">
        <f t="shared" si="2"/>
        <v>42579</v>
      </c>
    </row>
    <row r="18" spans="1:14" ht="18.75" customHeight="1">
      <c r="A18" s="15" t="s">
        <v>24</v>
      </c>
      <c r="B18" s="14">
        <v>2003</v>
      </c>
      <c r="C18" s="14">
        <v>1024</v>
      </c>
      <c r="D18" s="14">
        <v>1779</v>
      </c>
      <c r="E18" s="14">
        <v>246</v>
      </c>
      <c r="F18" s="14">
        <v>1307</v>
      </c>
      <c r="G18" s="14">
        <v>1646</v>
      </c>
      <c r="H18" s="14">
        <v>1602</v>
      </c>
      <c r="I18" s="14">
        <v>2189</v>
      </c>
      <c r="J18" s="14">
        <v>1455</v>
      </c>
      <c r="K18" s="14">
        <v>2565</v>
      </c>
      <c r="L18" s="14">
        <v>628</v>
      </c>
      <c r="M18" s="14">
        <v>299</v>
      </c>
      <c r="N18" s="12">
        <f t="shared" si="2"/>
        <v>16743</v>
      </c>
    </row>
    <row r="19" spans="1:14" ht="18.75" customHeight="1">
      <c r="A19" s="15" t="s">
        <v>25</v>
      </c>
      <c r="B19" s="14">
        <v>61</v>
      </c>
      <c r="C19" s="14">
        <v>41</v>
      </c>
      <c r="D19" s="14">
        <v>66</v>
      </c>
      <c r="E19" s="14">
        <v>11</v>
      </c>
      <c r="F19" s="14">
        <v>60</v>
      </c>
      <c r="G19" s="14">
        <v>68</v>
      </c>
      <c r="H19" s="14">
        <v>36</v>
      </c>
      <c r="I19" s="14">
        <v>54</v>
      </c>
      <c r="J19" s="14">
        <v>46</v>
      </c>
      <c r="K19" s="14">
        <v>30</v>
      </c>
      <c r="L19" s="14">
        <v>10</v>
      </c>
      <c r="M19" s="14">
        <v>13</v>
      </c>
      <c r="N19" s="12">
        <f t="shared" si="2"/>
        <v>496</v>
      </c>
    </row>
    <row r="20" spans="1:14" ht="18.75" customHeight="1">
      <c r="A20" s="17" t="s">
        <v>10</v>
      </c>
      <c r="B20" s="18">
        <f>B21+B22+B23</f>
        <v>61592</v>
      </c>
      <c r="C20" s="18">
        <f>C21+C22+C23</f>
        <v>34759</v>
      </c>
      <c r="D20" s="18">
        <f>D21+D22+D23</f>
        <v>40366</v>
      </c>
      <c r="E20" s="18">
        <f>E21+E22+E23</f>
        <v>6203</v>
      </c>
      <c r="F20" s="18">
        <f aca="true" t="shared" si="6" ref="F20:M20">F21+F22+F23</f>
        <v>28170</v>
      </c>
      <c r="G20" s="18">
        <f t="shared" si="6"/>
        <v>41192</v>
      </c>
      <c r="H20" s="18">
        <f t="shared" si="6"/>
        <v>41970</v>
      </c>
      <c r="I20" s="18">
        <f t="shared" si="6"/>
        <v>58532</v>
      </c>
      <c r="J20" s="18">
        <f t="shared" si="6"/>
        <v>34452</v>
      </c>
      <c r="K20" s="18">
        <f t="shared" si="6"/>
        <v>59334</v>
      </c>
      <c r="L20" s="18">
        <f t="shared" si="6"/>
        <v>17479</v>
      </c>
      <c r="M20" s="18">
        <f t="shared" si="6"/>
        <v>8153</v>
      </c>
      <c r="N20" s="12">
        <f aca="true" t="shared" si="7" ref="N20:N26">SUM(B20:M20)</f>
        <v>432202</v>
      </c>
    </row>
    <row r="21" spans="1:14" ht="18.75" customHeight="1">
      <c r="A21" s="13" t="s">
        <v>11</v>
      </c>
      <c r="B21" s="14">
        <v>37605</v>
      </c>
      <c r="C21" s="14">
        <v>23361</v>
      </c>
      <c r="D21" s="14">
        <v>24476</v>
      </c>
      <c r="E21" s="14">
        <v>3839</v>
      </c>
      <c r="F21" s="14">
        <v>16985</v>
      </c>
      <c r="G21" s="14">
        <v>24957</v>
      </c>
      <c r="H21" s="14">
        <v>26066</v>
      </c>
      <c r="I21" s="14">
        <v>36326</v>
      </c>
      <c r="J21" s="14">
        <v>21024</v>
      </c>
      <c r="K21" s="14">
        <v>34063</v>
      </c>
      <c r="L21" s="14">
        <v>10186</v>
      </c>
      <c r="M21" s="14">
        <v>4766</v>
      </c>
      <c r="N21" s="12">
        <f t="shared" si="7"/>
        <v>263654</v>
      </c>
    </row>
    <row r="22" spans="1:14" ht="18.75" customHeight="1">
      <c r="A22" s="13" t="s">
        <v>12</v>
      </c>
      <c r="B22" s="14">
        <v>23742</v>
      </c>
      <c r="C22" s="14">
        <v>11230</v>
      </c>
      <c r="D22" s="14">
        <v>15758</v>
      </c>
      <c r="E22" s="14">
        <v>2332</v>
      </c>
      <c r="F22" s="14">
        <v>11040</v>
      </c>
      <c r="G22" s="14">
        <v>15996</v>
      </c>
      <c r="H22" s="14">
        <v>15733</v>
      </c>
      <c r="I22" s="14">
        <v>22026</v>
      </c>
      <c r="J22" s="14">
        <v>13295</v>
      </c>
      <c r="K22" s="14">
        <v>25056</v>
      </c>
      <c r="L22" s="14">
        <v>7224</v>
      </c>
      <c r="M22" s="14">
        <v>3364</v>
      </c>
      <c r="N22" s="12">
        <f t="shared" si="7"/>
        <v>166796</v>
      </c>
    </row>
    <row r="23" spans="1:14" ht="18.75" customHeight="1">
      <c r="A23" s="13" t="s">
        <v>13</v>
      </c>
      <c r="B23" s="14">
        <v>245</v>
      </c>
      <c r="C23" s="14">
        <v>168</v>
      </c>
      <c r="D23" s="14">
        <v>132</v>
      </c>
      <c r="E23" s="14">
        <v>32</v>
      </c>
      <c r="F23" s="14">
        <v>145</v>
      </c>
      <c r="G23" s="14">
        <v>239</v>
      </c>
      <c r="H23" s="14">
        <v>171</v>
      </c>
      <c r="I23" s="14">
        <v>180</v>
      </c>
      <c r="J23" s="14">
        <v>133</v>
      </c>
      <c r="K23" s="14">
        <v>215</v>
      </c>
      <c r="L23" s="14">
        <v>69</v>
      </c>
      <c r="M23" s="14">
        <v>23</v>
      </c>
      <c r="N23" s="12">
        <f t="shared" si="7"/>
        <v>1752</v>
      </c>
    </row>
    <row r="24" spans="1:14" ht="18.75" customHeight="1">
      <c r="A24" s="17" t="s">
        <v>14</v>
      </c>
      <c r="B24" s="14">
        <f>B25+B26</f>
        <v>35282</v>
      </c>
      <c r="C24" s="14">
        <f>C25+C26</f>
        <v>25776</v>
      </c>
      <c r="D24" s="14">
        <f>D25+D26</f>
        <v>26905</v>
      </c>
      <c r="E24" s="14">
        <f>E25+E26</f>
        <v>5189</v>
      </c>
      <c r="F24" s="14">
        <f aca="true" t="shared" si="8" ref="F24:M24">F25+F26</f>
        <v>23399</v>
      </c>
      <c r="G24" s="14">
        <f t="shared" si="8"/>
        <v>35596</v>
      </c>
      <c r="H24" s="14">
        <f t="shared" si="8"/>
        <v>31692</v>
      </c>
      <c r="I24" s="14">
        <f t="shared" si="8"/>
        <v>26139</v>
      </c>
      <c r="J24" s="14">
        <f t="shared" si="8"/>
        <v>22709</v>
      </c>
      <c r="K24" s="14">
        <f t="shared" si="8"/>
        <v>22197</v>
      </c>
      <c r="L24" s="14">
        <f t="shared" si="8"/>
        <v>6506</v>
      </c>
      <c r="M24" s="14">
        <f t="shared" si="8"/>
        <v>2560</v>
      </c>
      <c r="N24" s="12">
        <f t="shared" si="7"/>
        <v>263950</v>
      </c>
    </row>
    <row r="25" spans="1:14" ht="18.75" customHeight="1">
      <c r="A25" s="13" t="s">
        <v>15</v>
      </c>
      <c r="B25" s="14">
        <v>22580</v>
      </c>
      <c r="C25" s="14">
        <v>16497</v>
      </c>
      <c r="D25" s="14">
        <v>17219</v>
      </c>
      <c r="E25" s="14">
        <v>3321</v>
      </c>
      <c r="F25" s="14">
        <v>14975</v>
      </c>
      <c r="G25" s="14">
        <v>22781</v>
      </c>
      <c r="H25" s="14">
        <v>20283</v>
      </c>
      <c r="I25" s="14">
        <v>16729</v>
      </c>
      <c r="J25" s="14">
        <v>14534</v>
      </c>
      <c r="K25" s="14">
        <v>14206</v>
      </c>
      <c r="L25" s="14">
        <v>4164</v>
      </c>
      <c r="M25" s="14">
        <v>1638</v>
      </c>
      <c r="N25" s="12">
        <f t="shared" si="7"/>
        <v>168927</v>
      </c>
    </row>
    <row r="26" spans="1:14" ht="18.75" customHeight="1">
      <c r="A26" s="13" t="s">
        <v>16</v>
      </c>
      <c r="B26" s="14">
        <v>12702</v>
      </c>
      <c r="C26" s="14">
        <v>9279</v>
      </c>
      <c r="D26" s="14">
        <v>9686</v>
      </c>
      <c r="E26" s="14">
        <v>1868</v>
      </c>
      <c r="F26" s="14">
        <v>8424</v>
      </c>
      <c r="G26" s="14">
        <v>12815</v>
      </c>
      <c r="H26" s="14">
        <v>11409</v>
      </c>
      <c r="I26" s="14">
        <v>9410</v>
      </c>
      <c r="J26" s="14">
        <v>8175</v>
      </c>
      <c r="K26" s="14">
        <v>7991</v>
      </c>
      <c r="L26" s="14">
        <v>2342</v>
      </c>
      <c r="M26" s="14">
        <v>922</v>
      </c>
      <c r="N26" s="12">
        <f t="shared" si="7"/>
        <v>95023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0.9664570640335474</v>
      </c>
      <c r="C32" s="23">
        <f aca="true" t="shared" si="9" ref="C32:M32">(((+C$8+C$20)*C$29)+(C$24*C$30))/C$7</f>
        <v>0.9811064801401111</v>
      </c>
      <c r="D32" s="23">
        <f t="shared" si="9"/>
        <v>0.9823676904603912</v>
      </c>
      <c r="E32" s="23">
        <f t="shared" si="9"/>
        <v>0.968058055072005</v>
      </c>
      <c r="F32" s="23">
        <f t="shared" si="9"/>
        <v>0.9835363578901845</v>
      </c>
      <c r="G32" s="23">
        <f t="shared" si="9"/>
        <v>0.9829060924867953</v>
      </c>
      <c r="H32" s="23">
        <f t="shared" si="9"/>
        <v>0.9838636361035945</v>
      </c>
      <c r="I32" s="23">
        <f t="shared" si="9"/>
        <v>0.9868902097020686</v>
      </c>
      <c r="J32" s="23">
        <f t="shared" si="9"/>
        <v>0.9832636007212815</v>
      </c>
      <c r="K32" s="23">
        <f t="shared" si="9"/>
        <v>0.9867103151221749</v>
      </c>
      <c r="L32" s="23">
        <f t="shared" si="9"/>
        <v>0.9869326105464339</v>
      </c>
      <c r="M32" s="23">
        <f t="shared" si="9"/>
        <v>0.9816819081345692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1.82099840005201</v>
      </c>
      <c r="C35" s="26">
        <f>C32*C34</f>
        <v>1.7861043470950724</v>
      </c>
      <c r="D35" s="26">
        <f>D32*D34</f>
        <v>1.657156057037634</v>
      </c>
      <c r="E35" s="26">
        <f>E32*E34</f>
        <v>2.089069282845387</v>
      </c>
      <c r="F35" s="26">
        <f aca="true" t="shared" si="10" ref="F35:M35">F32*F34</f>
        <v>1.935107784148938</v>
      </c>
      <c r="G35" s="26">
        <f t="shared" si="10"/>
        <v>1.533530085497898</v>
      </c>
      <c r="H35" s="26">
        <f t="shared" si="10"/>
        <v>1.7911237495265937</v>
      </c>
      <c r="I35" s="26">
        <f t="shared" si="10"/>
        <v>1.7539012806825163</v>
      </c>
      <c r="J35" s="26">
        <f t="shared" si="10"/>
        <v>1.968002096843645</v>
      </c>
      <c r="K35" s="26">
        <f t="shared" si="10"/>
        <v>1.8882675300493061</v>
      </c>
      <c r="L35" s="26">
        <f t="shared" si="10"/>
        <v>2.2431991305109893</v>
      </c>
      <c r="M35" s="26">
        <f t="shared" si="10"/>
        <v>2.190623178002291</v>
      </c>
      <c r="N35" s="27"/>
    </row>
    <row r="36" spans="1:14" ht="18.75" customHeight="1">
      <c r="A36" s="57" t="s">
        <v>43</v>
      </c>
      <c r="B36" s="26">
        <v>-0.005986748</v>
      </c>
      <c r="C36" s="26">
        <v>-0.0058866138</v>
      </c>
      <c r="D36" s="26">
        <v>-0.0054520808</v>
      </c>
      <c r="E36" s="26">
        <v>-0.0060808672</v>
      </c>
      <c r="F36" s="26">
        <v>-0.0062532644</v>
      </c>
      <c r="G36" s="26">
        <v>-0.0050128274</v>
      </c>
      <c r="H36" s="26">
        <v>-0.0055096483</v>
      </c>
      <c r="I36" s="26">
        <v>-0.0056136398</v>
      </c>
      <c r="J36" s="26">
        <v>-0.0062591376</v>
      </c>
      <c r="K36" s="26">
        <v>-0.0061671595</v>
      </c>
      <c r="L36" s="26">
        <v>-0.0072723482</v>
      </c>
      <c r="M36" s="26">
        <v>-0.0071874458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381545.438543984</v>
      </c>
      <c r="C42" s="65">
        <f aca="true" t="shared" si="12" ref="C42:M42">C43+C44+C45+C46</f>
        <v>249495.10984149142</v>
      </c>
      <c r="D42" s="65">
        <f t="shared" si="12"/>
        <v>273437.498679962</v>
      </c>
      <c r="E42" s="65">
        <f t="shared" si="12"/>
        <v>53295.895193852804</v>
      </c>
      <c r="F42" s="65">
        <f t="shared" si="12"/>
        <v>234083.00974557278</v>
      </c>
      <c r="G42" s="65">
        <f t="shared" si="12"/>
        <v>286263.2520674839</v>
      </c>
      <c r="H42" s="65">
        <f t="shared" si="12"/>
        <v>315017.54805210495</v>
      </c>
      <c r="I42" s="65">
        <f t="shared" si="12"/>
        <v>335443.29456336255</v>
      </c>
      <c r="J42" s="65">
        <f t="shared" si="12"/>
        <v>264307.50824587233</v>
      </c>
      <c r="K42" s="65">
        <f t="shared" si="12"/>
        <v>339278.0005849715</v>
      </c>
      <c r="L42" s="65">
        <f t="shared" si="12"/>
        <v>129959.92595590898</v>
      </c>
      <c r="M42" s="65">
        <f t="shared" si="12"/>
        <v>63608.53939462259</v>
      </c>
      <c r="N42" s="65">
        <f>N43+N44+N45+N46</f>
        <v>2925735.020869191</v>
      </c>
    </row>
    <row r="43" spans="1:14" ht="18.75" customHeight="1">
      <c r="A43" s="62" t="s">
        <v>86</v>
      </c>
      <c r="B43" s="59">
        <f aca="true" t="shared" si="13" ref="B43:H43">B35*B7</f>
        <v>379536.12853564</v>
      </c>
      <c r="C43" s="59">
        <f t="shared" si="13"/>
        <v>247816.61984640002</v>
      </c>
      <c r="D43" s="59">
        <f t="shared" si="13"/>
        <v>262220.08868535</v>
      </c>
      <c r="E43" s="59">
        <f t="shared" si="13"/>
        <v>52803.315193200004</v>
      </c>
      <c r="F43" s="59">
        <f t="shared" si="13"/>
        <v>232673.48975049998</v>
      </c>
      <c r="G43" s="59">
        <f t="shared" si="13"/>
        <v>284531.17206327996</v>
      </c>
      <c r="H43" s="59">
        <f t="shared" si="13"/>
        <v>313083.058046</v>
      </c>
      <c r="I43" s="59">
        <f>I35*I7</f>
        <v>333965.6045586</v>
      </c>
      <c r="J43" s="59">
        <f>J35*J7</f>
        <v>263025.44824525</v>
      </c>
      <c r="K43" s="59">
        <f>K35*K7</f>
        <v>337778.96057781</v>
      </c>
      <c r="L43" s="59">
        <f>L35*L7</f>
        <v>129107.32595655999</v>
      </c>
      <c r="M43" s="59">
        <f>M35*M7</f>
        <v>63096.51939599999</v>
      </c>
      <c r="N43" s="61">
        <f>SUM(B43:M43)</f>
        <v>2899637.730854591</v>
      </c>
    </row>
    <row r="44" spans="1:14" ht="18.75" customHeight="1">
      <c r="A44" s="62" t="s">
        <v>87</v>
      </c>
      <c r="B44" s="59">
        <f aca="true" t="shared" si="14" ref="B44:M44">B36*B7</f>
        <v>-1247.769991656</v>
      </c>
      <c r="C44" s="59">
        <f t="shared" si="14"/>
        <v>-816.7500049086</v>
      </c>
      <c r="D44" s="59">
        <f t="shared" si="14"/>
        <v>-862.710005388</v>
      </c>
      <c r="E44" s="59">
        <f t="shared" si="14"/>
        <v>-153.69999934720002</v>
      </c>
      <c r="F44" s="59">
        <f t="shared" si="14"/>
        <v>-751.8800049271999</v>
      </c>
      <c r="G44" s="59">
        <f t="shared" si="14"/>
        <v>-930.079995796</v>
      </c>
      <c r="H44" s="59">
        <f t="shared" si="14"/>
        <v>-963.0699938951001</v>
      </c>
      <c r="I44" s="59">
        <f t="shared" si="14"/>
        <v>-1068.9099952374002</v>
      </c>
      <c r="J44" s="59">
        <f t="shared" si="14"/>
        <v>-836.5399993776</v>
      </c>
      <c r="K44" s="59">
        <f t="shared" si="14"/>
        <v>-1103.1999928385</v>
      </c>
      <c r="L44" s="59">
        <f t="shared" si="14"/>
        <v>-418.560000651</v>
      </c>
      <c r="M44" s="59">
        <f t="shared" si="14"/>
        <v>-207.0200013774</v>
      </c>
      <c r="N44" s="28">
        <f>SUM(B44:M44)</f>
        <v>-9360.189985399998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-71262.12</v>
      </c>
      <c r="C48" s="28">
        <f aca="true" t="shared" si="16" ref="C48:M48">+C49+C52+C60+C61</f>
        <v>-63260.64</v>
      </c>
      <c r="D48" s="28">
        <f t="shared" si="16"/>
        <v>-49456.64</v>
      </c>
      <c r="E48" s="28">
        <f t="shared" si="16"/>
        <v>-8148.719999999999</v>
      </c>
      <c r="F48" s="28">
        <f t="shared" si="16"/>
        <v>-40130.4</v>
      </c>
      <c r="G48" s="28">
        <f t="shared" si="16"/>
        <v>-71001.64</v>
      </c>
      <c r="H48" s="28">
        <f t="shared" si="16"/>
        <v>-77319.68</v>
      </c>
      <c r="I48" s="28">
        <f t="shared" si="16"/>
        <v>-44771.72</v>
      </c>
      <c r="J48" s="28">
        <f t="shared" si="16"/>
        <v>-57220.64</v>
      </c>
      <c r="K48" s="28">
        <f t="shared" si="16"/>
        <v>-49916.44</v>
      </c>
      <c r="L48" s="28">
        <f t="shared" si="16"/>
        <v>-21833</v>
      </c>
      <c r="M48" s="28">
        <f t="shared" si="16"/>
        <v>-12043.199999999999</v>
      </c>
      <c r="N48" s="28">
        <f>+N49+N52+N60+N61</f>
        <v>-566364.8400000002</v>
      </c>
    </row>
    <row r="49" spans="1:14" ht="18.75" customHeight="1">
      <c r="A49" s="17" t="s">
        <v>48</v>
      </c>
      <c r="B49" s="29">
        <f>B50+B51</f>
        <v>-71052.4</v>
      </c>
      <c r="C49" s="29">
        <f>C50+C51</f>
        <v>-63140.8</v>
      </c>
      <c r="D49" s="29">
        <f>D50+D51</f>
        <v>-49358.2</v>
      </c>
      <c r="E49" s="29">
        <f>E50+E51</f>
        <v>-8067.4</v>
      </c>
      <c r="F49" s="29">
        <f aca="true" t="shared" si="17" ref="F49:M49">F50+F51</f>
        <v>-40109</v>
      </c>
      <c r="G49" s="29">
        <f t="shared" si="17"/>
        <v>-70946</v>
      </c>
      <c r="H49" s="29">
        <f t="shared" si="17"/>
        <v>-77208.4</v>
      </c>
      <c r="I49" s="29">
        <f t="shared" si="17"/>
        <v>-44669</v>
      </c>
      <c r="J49" s="29">
        <f t="shared" si="17"/>
        <v>-57015.2</v>
      </c>
      <c r="K49" s="29">
        <f t="shared" si="17"/>
        <v>-49818</v>
      </c>
      <c r="L49" s="29">
        <f t="shared" si="17"/>
        <v>-21747.4</v>
      </c>
      <c r="M49" s="29">
        <f t="shared" si="17"/>
        <v>-12000.4</v>
      </c>
      <c r="N49" s="28">
        <f aca="true" t="shared" si="18" ref="N49:N61">SUM(B49:M49)</f>
        <v>-565132.2000000002</v>
      </c>
    </row>
    <row r="50" spans="1:14" ht="18.75" customHeight="1">
      <c r="A50" s="13" t="s">
        <v>49</v>
      </c>
      <c r="B50" s="20">
        <f>ROUND(-B9*$D$3,2)</f>
        <v>-71052.4</v>
      </c>
      <c r="C50" s="20">
        <f>ROUND(-C9*$D$3,2)</f>
        <v>-63140.8</v>
      </c>
      <c r="D50" s="20">
        <f>ROUND(-D9*$D$3,2)</f>
        <v>-49358.2</v>
      </c>
      <c r="E50" s="20">
        <f>ROUND(-E9*$D$3,2)</f>
        <v>-8067.4</v>
      </c>
      <c r="F50" s="20">
        <f aca="true" t="shared" si="19" ref="F50:M50">ROUND(-F9*$D$3,2)</f>
        <v>-40109</v>
      </c>
      <c r="G50" s="20">
        <f t="shared" si="19"/>
        <v>-70946</v>
      </c>
      <c r="H50" s="20">
        <f t="shared" si="19"/>
        <v>-77208.4</v>
      </c>
      <c r="I50" s="20">
        <f t="shared" si="19"/>
        <v>-44669</v>
      </c>
      <c r="J50" s="20">
        <f t="shared" si="19"/>
        <v>-57015.2</v>
      </c>
      <c r="K50" s="20">
        <f t="shared" si="19"/>
        <v>-49818</v>
      </c>
      <c r="L50" s="20">
        <f t="shared" si="19"/>
        <v>-21747.4</v>
      </c>
      <c r="M50" s="20">
        <f t="shared" si="19"/>
        <v>-12000.4</v>
      </c>
      <c r="N50" s="50">
        <f t="shared" si="18"/>
        <v>-565132.2000000002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310283.31854398403</v>
      </c>
      <c r="C63" s="32">
        <f t="shared" si="22"/>
        <v>186234.46984149143</v>
      </c>
      <c r="D63" s="32">
        <f t="shared" si="22"/>
        <v>223980.858679962</v>
      </c>
      <c r="E63" s="32">
        <f t="shared" si="22"/>
        <v>45147.1751938528</v>
      </c>
      <c r="F63" s="32">
        <f t="shared" si="22"/>
        <v>193952.6097455728</v>
      </c>
      <c r="G63" s="32">
        <f t="shared" si="22"/>
        <v>215261.6120674839</v>
      </c>
      <c r="H63" s="32">
        <f t="shared" si="22"/>
        <v>237697.86805210495</v>
      </c>
      <c r="I63" s="32">
        <f t="shared" si="22"/>
        <v>290671.5745633625</v>
      </c>
      <c r="J63" s="32">
        <f t="shared" si="22"/>
        <v>207086.86824587232</v>
      </c>
      <c r="K63" s="32">
        <f t="shared" si="22"/>
        <v>289361.5605849715</v>
      </c>
      <c r="L63" s="32">
        <f t="shared" si="22"/>
        <v>108126.92595590898</v>
      </c>
      <c r="M63" s="32">
        <f t="shared" si="22"/>
        <v>51565.33939462259</v>
      </c>
      <c r="N63" s="32">
        <f>SUM(B63:M63)</f>
        <v>2359370.1808691896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310283.32</v>
      </c>
      <c r="C66" s="39">
        <f aca="true" t="shared" si="23" ref="C66:M66">SUM(C67:C80)</f>
        <v>186234.46999999997</v>
      </c>
      <c r="D66" s="39">
        <f t="shared" si="23"/>
        <v>223980.86000000002</v>
      </c>
      <c r="E66" s="39">
        <f t="shared" si="23"/>
        <v>45147.18</v>
      </c>
      <c r="F66" s="39">
        <f t="shared" si="23"/>
        <v>193952.61</v>
      </c>
      <c r="G66" s="39">
        <f t="shared" si="23"/>
        <v>215261.61</v>
      </c>
      <c r="H66" s="39">
        <f t="shared" si="23"/>
        <v>237697.87</v>
      </c>
      <c r="I66" s="39">
        <f t="shared" si="23"/>
        <v>290671.57</v>
      </c>
      <c r="J66" s="39">
        <f t="shared" si="23"/>
        <v>207086.87</v>
      </c>
      <c r="K66" s="39">
        <f t="shared" si="23"/>
        <v>289361.56</v>
      </c>
      <c r="L66" s="39">
        <f t="shared" si="23"/>
        <v>108126.93</v>
      </c>
      <c r="M66" s="39">
        <f t="shared" si="23"/>
        <v>51565.34</v>
      </c>
      <c r="N66" s="32">
        <f>SUM(N67:N80)</f>
        <v>2359370.19</v>
      </c>
    </row>
    <row r="67" spans="1:14" ht="18.75" customHeight="1">
      <c r="A67" s="17" t="s">
        <v>91</v>
      </c>
      <c r="B67" s="39">
        <v>58227.52</v>
      </c>
      <c r="C67" s="39">
        <v>54769.92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112997.44</v>
      </c>
    </row>
    <row r="68" spans="1:14" ht="18.75" customHeight="1">
      <c r="A68" s="17" t="s">
        <v>92</v>
      </c>
      <c r="B68" s="39">
        <v>252055.8</v>
      </c>
      <c r="C68" s="39">
        <v>131464.55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383520.35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214062.14+D46</f>
        <v>223980.86000000002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223980.86000000002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45147.18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45147.18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193952.61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193952.61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215261.61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215261.61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187353.97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187353.97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50343.9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50343.9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290671.57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290671.57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207086.87</v>
      </c>
      <c r="K76" s="38">
        <v>0</v>
      </c>
      <c r="L76" s="38">
        <v>0</v>
      </c>
      <c r="M76" s="38">
        <v>0</v>
      </c>
      <c r="N76" s="32">
        <f t="shared" si="24"/>
        <v>207086.87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289361.56</v>
      </c>
      <c r="L77" s="38">
        <v>0</v>
      </c>
      <c r="M77" s="66"/>
      <c r="N77" s="29">
        <f t="shared" si="24"/>
        <v>289361.56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108126.93</v>
      </c>
      <c r="M78" s="38">
        <v>0</v>
      </c>
      <c r="N78" s="32">
        <f t="shared" si="24"/>
        <v>108126.93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51565.34</v>
      </c>
      <c r="N79" s="29">
        <f t="shared" si="24"/>
        <v>51565.34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2.0627088120056856</v>
      </c>
      <c r="C84" s="48">
        <v>2.056787733382672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1.7852490097948333</v>
      </c>
      <c r="C85" s="48">
        <v>1.7112852171105537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1.6653634068313714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2.1085573347781614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1.9468305339873648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1.5428654309986196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1.810758460763782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1.7719062161696133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1.7616617277358297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1.977594692489187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1.8966475326608538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2.258012787002154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2.2083997984453907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2016-02-01T12:18:08Z</dcterms:modified>
  <cp:category/>
  <cp:version/>
  <cp:contentType/>
  <cp:contentStatus/>
</cp:coreProperties>
</file>