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<sst xmlns="http://schemas.openxmlformats.org/spreadsheetml/2006/main" count="109" uniqueCount="107">
  <si>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</si>
  <si>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</si>
  <si>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</si>
  <si>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</si>
  <si>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</si>
  <si>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</si>
  <si>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</si>
  <si>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</si>
  <si>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</si>
  <si>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</si>
  <si>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</si>
  <si>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</si>
  <si>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</si>
  <si>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</si>
  <si>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</si>
  <si>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</si>
  <si>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</si>
  <si>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</si>
  <si>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</si>
  <si>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</si>
  <si>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</si>
  <si>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</si>
  <si>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</si>
  <si>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</si>
  <si>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</si>
  <si>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</si>
  <si>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</si>
  <si>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</si>
  <si>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</si>
  <si>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</si>
  <si>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</si>
  <si>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</si>
  <si>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</si>
  <si>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</si>
  <si>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</si>
  <si>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</si>
  <si>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</si>
  <si>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</si>
  <si>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</si>
  <si>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</si>
  <si>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</si>
  <si>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</si>
  <si>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</si>
  <si>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</si>
  <si>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</si>
  <si>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</si>
  <si>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</si>
  <si>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</si>
  <si>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</si>
  <si>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</si>
  <si>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</si>
  <si>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</si>
  <si>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</si>
  <si>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</si>
  <si>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</si>
  <si>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</si>
  <si>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</si>
  <si>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</si>
  <si>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</si>
  <si>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</si>
  <si>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</si>
  <si>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</si>
  <si>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</si>
  <si>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</si>
  <si>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</si>
  <si>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</si>
  <si>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</si>
  <si>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</si>
  <si>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</si>
  <si>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</si>
  <si>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</si>
  <si>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</si>
  <si>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</si>
  <si>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</si>
  <si>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</si>
  <si>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</si>
  <si>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</si>
  <si>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</si>
  <si>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</si>
  <si>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</si>
  <si>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</si>
  <si>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</si>
  <si>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</si>
  <si>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</si>
  <si>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</si>
  <si>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</si>
  <si>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</si>
  <si>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</si>
  <si>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</si>
  <si>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</si>
  <si>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</si>
  <si>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</si>
  <si>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</si>
  <si>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</si>
  <si>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</si>
  <si>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</si>
  <si>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</si>
  <si>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</si>
  <si>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</si>
  <si>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</si>
  <si>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</si>
  <si>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</si>
  <si>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</si>
  <si>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</si>
  <si>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</si>
  <si>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</si>
  <si>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14/01/16 - VENCIMENTO 21/01/16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</si>
</sst>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93" sqref="J9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440535</v>
      </c>
      <c r="C7" s="10">
        <f>C8+C20+C24</f>
        <v>313020</v>
      </c>
      <c r="D7" s="10">
        <f>D8+D20+D24</f>
        <v>334190</v>
      </c>
      <c r="E7" s="10">
        <f>E8+E20+E24</f>
        <v>58801</v>
      </c>
      <c r="F7" s="10">
        <f aca="true" t="shared" si="0" ref="F7:M7">F8+F20+F24</f>
        <v>267818</v>
      </c>
      <c r="G7" s="10">
        <f t="shared" si="0"/>
        <v>440892</v>
      </c>
      <c r="H7" s="10">
        <f t="shared" si="0"/>
        <v>416875</v>
      </c>
      <c r="I7" s="10">
        <f t="shared" si="0"/>
        <v>375185</v>
      </c>
      <c r="J7" s="10">
        <f t="shared" si="0"/>
        <v>271361</v>
      </c>
      <c r="K7" s="10">
        <f t="shared" si="0"/>
        <v>328022</v>
      </c>
      <c r="L7" s="10">
        <f t="shared" si="0"/>
        <v>128956</v>
      </c>
      <c r="M7" s="10">
        <f t="shared" si="0"/>
        <v>80532</v>
      </c>
      <c r="N7" s="10">
        <f>+N8+N20+N24</f>
        <v>3456187</v>
      </c>
    </row>
    <row r="8" spans="1:14" ht="18.75" customHeight="1">
      <c r="A8" s="11" t="s">
        <v>27</v>
      </c>
      <c r="B8" s="12">
        <f>+B9+B12+B16</f>
        <v>232147</v>
      </c>
      <c r="C8" s="12">
        <f>+C9+C12+C16</f>
        <v>177253</v>
      </c>
      <c r="D8" s="12">
        <f>+D9+D12+D16</f>
        <v>205914</v>
      </c>
      <c r="E8" s="12">
        <f>+E9+E12+E16</f>
        <v>33515</v>
      </c>
      <c r="F8" s="12">
        <f aca="true" t="shared" si="1" ref="F8:M8">+F9+F12+F16</f>
        <v>153101</v>
      </c>
      <c r="G8" s="12">
        <f t="shared" si="1"/>
        <v>256958</v>
      </c>
      <c r="H8" s="12">
        <f t="shared" si="1"/>
        <v>230622</v>
      </c>
      <c r="I8" s="12">
        <f t="shared" si="1"/>
        <v>213770</v>
      </c>
      <c r="J8" s="12">
        <f t="shared" si="1"/>
        <v>155399</v>
      </c>
      <c r="K8" s="12">
        <f t="shared" si="1"/>
        <v>175106</v>
      </c>
      <c r="L8" s="12">
        <f t="shared" si="1"/>
        <v>75744</v>
      </c>
      <c r="M8" s="12">
        <f t="shared" si="1"/>
        <v>49792</v>
      </c>
      <c r="N8" s="12">
        <f>SUM(B8:M8)</f>
        <v>1959321</v>
      </c>
    </row>
    <row r="9" spans="1:14" ht="18.75" customHeight="1">
      <c r="A9" s="13" t="s">
        <v>4</v>
      </c>
      <c r="B9" s="14">
        <v>21950</v>
      </c>
      <c r="C9" s="14">
        <v>21319</v>
      </c>
      <c r="D9" s="14">
        <v>15206</v>
      </c>
      <c r="E9" s="14">
        <v>3024</v>
      </c>
      <c r="F9" s="14">
        <v>12633</v>
      </c>
      <c r="G9" s="14">
        <v>23878</v>
      </c>
      <c r="H9" s="14">
        <v>29842</v>
      </c>
      <c r="I9" s="14">
        <v>12992</v>
      </c>
      <c r="J9" s="14">
        <v>18944</v>
      </c>
      <c r="K9" s="14">
        <v>14764</v>
      </c>
      <c r="L9" s="14">
        <v>9150</v>
      </c>
      <c r="M9" s="14">
        <v>6350</v>
      </c>
      <c r="N9" s="12">
        <f aca="true" t="shared" si="2" ref="N9:N19">SUM(B9:M9)</f>
        <v>190052</v>
      </c>
    </row>
    <row r="10" spans="1:14" ht="18.75" customHeight="1">
      <c r="A10" s="15" t="s">
        <v>5</v>
      </c>
      <c r="B10" s="14">
        <f>+B9-B11</f>
        <v>21950</v>
      </c>
      <c r="C10" s="14">
        <f>+C9-C11</f>
        <v>21319</v>
      </c>
      <c r="D10" s="14">
        <f>+D9-D11</f>
        <v>15206</v>
      </c>
      <c r="E10" s="14">
        <f>+E9-E11</f>
        <v>3024</v>
      </c>
      <c r="F10" s="14">
        <f aca="true" t="shared" si="3" ref="F10:M10">+F9-F11</f>
        <v>12633</v>
      </c>
      <c r="G10" s="14">
        <f t="shared" si="3"/>
        <v>23878</v>
      </c>
      <c r="H10" s="14">
        <f t="shared" si="3"/>
        <v>29842</v>
      </c>
      <c r="I10" s="14">
        <f t="shared" si="3"/>
        <v>12992</v>
      </c>
      <c r="J10" s="14">
        <f t="shared" si="3"/>
        <v>18944</v>
      </c>
      <c r="K10" s="14">
        <f t="shared" si="3"/>
        <v>14764</v>
      </c>
      <c r="L10" s="14">
        <f t="shared" si="3"/>
        <v>9150</v>
      </c>
      <c r="M10" s="14">
        <f t="shared" si="3"/>
        <v>6350</v>
      </c>
      <c r="N10" s="12">
        <f t="shared" si="2"/>
        <v>190052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196102</v>
      </c>
      <c r="C12" s="14">
        <f>C13+C14+C15</f>
        <v>146560</v>
      </c>
      <c r="D12" s="14">
        <f>D13+D14+D15</f>
        <v>180004</v>
      </c>
      <c r="E12" s="14">
        <f>E13+E14+E15</f>
        <v>28725</v>
      </c>
      <c r="F12" s="14">
        <f aca="true" t="shared" si="4" ref="F12:M12">F13+F14+F15</f>
        <v>131571</v>
      </c>
      <c r="G12" s="14">
        <f t="shared" si="4"/>
        <v>218195</v>
      </c>
      <c r="H12" s="14">
        <f t="shared" si="4"/>
        <v>187792</v>
      </c>
      <c r="I12" s="14">
        <f t="shared" si="4"/>
        <v>187429</v>
      </c>
      <c r="J12" s="14">
        <f t="shared" si="4"/>
        <v>127214</v>
      </c>
      <c r="K12" s="14">
        <f t="shared" si="4"/>
        <v>148147</v>
      </c>
      <c r="L12" s="14">
        <f t="shared" si="4"/>
        <v>62693</v>
      </c>
      <c r="M12" s="14">
        <f t="shared" si="4"/>
        <v>41301</v>
      </c>
      <c r="N12" s="12">
        <f t="shared" si="2"/>
        <v>1655733</v>
      </c>
    </row>
    <row r="13" spans="1:14" ht="18.75" customHeight="1">
      <c r="A13" s="15" t="s">
        <v>7</v>
      </c>
      <c r="B13" s="14">
        <v>100691</v>
      </c>
      <c r="C13" s="14">
        <v>77099</v>
      </c>
      <c r="D13" s="14">
        <v>89392</v>
      </c>
      <c r="E13" s="14">
        <v>14848</v>
      </c>
      <c r="F13" s="14">
        <v>66757</v>
      </c>
      <c r="G13" s="14">
        <v>112652</v>
      </c>
      <c r="H13" s="14">
        <v>101410</v>
      </c>
      <c r="I13" s="14">
        <v>98528</v>
      </c>
      <c r="J13" s="14">
        <v>65608</v>
      </c>
      <c r="K13" s="14">
        <v>76220</v>
      </c>
      <c r="L13" s="14">
        <v>32160</v>
      </c>
      <c r="M13" s="14">
        <v>20325</v>
      </c>
      <c r="N13" s="12">
        <f t="shared" si="2"/>
        <v>855690</v>
      </c>
    </row>
    <row r="14" spans="1:14" ht="18.75" customHeight="1">
      <c r="A14" s="15" t="s">
        <v>8</v>
      </c>
      <c r="B14" s="14">
        <v>93792</v>
      </c>
      <c r="C14" s="14">
        <v>67807</v>
      </c>
      <c r="D14" s="14">
        <v>89541</v>
      </c>
      <c r="E14" s="14">
        <v>13558</v>
      </c>
      <c r="F14" s="14">
        <v>63571</v>
      </c>
      <c r="G14" s="14">
        <v>102963</v>
      </c>
      <c r="H14" s="14">
        <v>84521</v>
      </c>
      <c r="I14" s="14">
        <v>87740</v>
      </c>
      <c r="J14" s="14">
        <v>60469</v>
      </c>
      <c r="K14" s="14">
        <v>70831</v>
      </c>
      <c r="L14" s="14">
        <v>30026</v>
      </c>
      <c r="M14" s="14">
        <v>20695</v>
      </c>
      <c r="N14" s="12">
        <f t="shared" si="2"/>
        <v>785514</v>
      </c>
    </row>
    <row r="15" spans="1:14" ht="18.75" customHeight="1">
      <c r="A15" s="15" t="s">
        <v>9</v>
      </c>
      <c r="B15" s="14">
        <v>1619</v>
      </c>
      <c r="C15" s="14">
        <v>1654</v>
      </c>
      <c r="D15" s="14">
        <v>1071</v>
      </c>
      <c r="E15" s="14">
        <v>319</v>
      </c>
      <c r="F15" s="14">
        <v>1243</v>
      </c>
      <c r="G15" s="14">
        <v>2580</v>
      </c>
      <c r="H15" s="14">
        <v>1861</v>
      </c>
      <c r="I15" s="14">
        <v>1161</v>
      </c>
      <c r="J15" s="14">
        <v>1137</v>
      </c>
      <c r="K15" s="14">
        <v>1096</v>
      </c>
      <c r="L15" s="14">
        <v>507</v>
      </c>
      <c r="M15" s="14">
        <v>281</v>
      </c>
      <c r="N15" s="12">
        <f t="shared" si="2"/>
        <v>14529</v>
      </c>
    </row>
    <row r="16" spans="1:14" ht="18.75" customHeight="1">
      <c r="A16" s="16" t="s">
        <v>26</v>
      </c>
      <c r="B16" s="14">
        <f>B17+B18+B19</f>
        <v>14095</v>
      </c>
      <c r="C16" s="14">
        <f>C17+C18+C19</f>
        <v>9374</v>
      </c>
      <c r="D16" s="14">
        <f>D17+D18+D19</f>
        <v>10704</v>
      </c>
      <c r="E16" s="14">
        <f>E17+E18+E19</f>
        <v>1766</v>
      </c>
      <c r="F16" s="14">
        <f aca="true" t="shared" si="5" ref="F16:M16">F17+F18+F19</f>
        <v>8897</v>
      </c>
      <c r="G16" s="14">
        <f t="shared" si="5"/>
        <v>14885</v>
      </c>
      <c r="H16" s="14">
        <f t="shared" si="5"/>
        <v>12988</v>
      </c>
      <c r="I16" s="14">
        <f t="shared" si="5"/>
        <v>13349</v>
      </c>
      <c r="J16" s="14">
        <f t="shared" si="5"/>
        <v>9241</v>
      </c>
      <c r="K16" s="14">
        <f t="shared" si="5"/>
        <v>12195</v>
      </c>
      <c r="L16" s="14">
        <f t="shared" si="5"/>
        <v>3901</v>
      </c>
      <c r="M16" s="14">
        <f t="shared" si="5"/>
        <v>2141</v>
      </c>
      <c r="N16" s="12">
        <f t="shared" si="2"/>
        <v>113536</v>
      </c>
    </row>
    <row r="17" spans="1:14" ht="18.75" customHeight="1">
      <c r="A17" s="15" t="s">
        <v>23</v>
      </c>
      <c r="B17" s="14">
        <v>9765</v>
      </c>
      <c r="C17" s="14">
        <v>7484</v>
      </c>
      <c r="D17" s="14">
        <v>6846</v>
      </c>
      <c r="E17" s="14">
        <v>1288</v>
      </c>
      <c r="F17" s="14">
        <v>6213</v>
      </c>
      <c r="G17" s="14">
        <v>10936</v>
      </c>
      <c r="H17" s="14">
        <v>9143</v>
      </c>
      <c r="I17" s="14">
        <v>9247</v>
      </c>
      <c r="J17" s="14">
        <v>6376</v>
      </c>
      <c r="K17" s="14">
        <v>7797</v>
      </c>
      <c r="L17" s="14">
        <v>2652</v>
      </c>
      <c r="M17" s="14">
        <v>1413</v>
      </c>
      <c r="N17" s="12">
        <f t="shared" si="2"/>
        <v>79160</v>
      </c>
    </row>
    <row r="18" spans="1:14" ht="18.75" customHeight="1">
      <c r="A18" s="15" t="s">
        <v>24</v>
      </c>
      <c r="B18" s="14">
        <v>4246</v>
      </c>
      <c r="C18" s="14">
        <v>1811</v>
      </c>
      <c r="D18" s="14">
        <v>3784</v>
      </c>
      <c r="E18" s="14">
        <v>462</v>
      </c>
      <c r="F18" s="14">
        <v>2606</v>
      </c>
      <c r="G18" s="14">
        <v>3847</v>
      </c>
      <c r="H18" s="14">
        <v>3753</v>
      </c>
      <c r="I18" s="14">
        <v>4020</v>
      </c>
      <c r="J18" s="14">
        <v>2806</v>
      </c>
      <c r="K18" s="14">
        <v>4359</v>
      </c>
      <c r="L18" s="14">
        <v>1230</v>
      </c>
      <c r="M18" s="14">
        <v>709</v>
      </c>
      <c r="N18" s="12">
        <f t="shared" si="2"/>
        <v>33633</v>
      </c>
    </row>
    <row r="19" spans="1:14" ht="18.75" customHeight="1">
      <c r="A19" s="15" t="s">
        <v>25</v>
      </c>
      <c r="B19" s="14">
        <v>84</v>
      </c>
      <c r="C19" s="14">
        <v>79</v>
      </c>
      <c r="D19" s="14">
        <v>74</v>
      </c>
      <c r="E19" s="14">
        <v>16</v>
      </c>
      <c r="F19" s="14">
        <v>78</v>
      </c>
      <c r="G19" s="14">
        <v>102</v>
      </c>
      <c r="H19" s="14">
        <v>92</v>
      </c>
      <c r="I19" s="14">
        <v>82</v>
      </c>
      <c r="J19" s="14">
        <v>59</v>
      </c>
      <c r="K19" s="14">
        <v>39</v>
      </c>
      <c r="L19" s="14">
        <v>19</v>
      </c>
      <c r="M19" s="14">
        <v>19</v>
      </c>
      <c r="N19" s="12">
        <f t="shared" si="2"/>
        <v>743</v>
      </c>
    </row>
    <row r="20" spans="1:14" ht="18.75" customHeight="1">
      <c r="A20" s="17" t="s">
        <v>10</v>
      </c>
      <c r="B20" s="18">
        <f>B21+B22+B23</f>
        <v>146928</v>
      </c>
      <c r="C20" s="18">
        <f>C21+C22+C23</f>
        <v>86233</v>
      </c>
      <c r="D20" s="18">
        <f>D21+D22+D23</f>
        <v>82655</v>
      </c>
      <c r="E20" s="18">
        <f>E21+E22+E23</f>
        <v>14514</v>
      </c>
      <c r="F20" s="18">
        <f aca="true" t="shared" si="6" ref="F20:M20">F21+F22+F23</f>
        <v>69471</v>
      </c>
      <c r="G20" s="18">
        <f t="shared" si="6"/>
        <v>113941</v>
      </c>
      <c r="H20" s="18">
        <f t="shared" si="6"/>
        <v>122690</v>
      </c>
      <c r="I20" s="18">
        <f t="shared" si="6"/>
        <v>116838</v>
      </c>
      <c r="J20" s="18">
        <f t="shared" si="6"/>
        <v>77178</v>
      </c>
      <c r="K20" s="18">
        <f t="shared" si="6"/>
        <v>115420</v>
      </c>
      <c r="L20" s="18">
        <f t="shared" si="6"/>
        <v>41234</v>
      </c>
      <c r="M20" s="18">
        <f t="shared" si="6"/>
        <v>24536</v>
      </c>
      <c r="N20" s="12">
        <f aca="true" t="shared" si="7" ref="N20:N26">SUM(B20:M20)</f>
        <v>1011638</v>
      </c>
    </row>
    <row r="21" spans="1:14" ht="18.75" customHeight="1">
      <c r="A21" s="13" t="s">
        <v>11</v>
      </c>
      <c r="B21" s="14">
        <v>82047</v>
      </c>
      <c r="C21" s="14">
        <v>51364</v>
      </c>
      <c r="D21" s="14">
        <v>46905</v>
      </c>
      <c r="E21" s="14">
        <v>8620</v>
      </c>
      <c r="F21" s="14">
        <v>40734</v>
      </c>
      <c r="G21" s="14">
        <v>67822</v>
      </c>
      <c r="H21" s="14">
        <v>73321</v>
      </c>
      <c r="I21" s="14">
        <v>68165</v>
      </c>
      <c r="J21" s="14">
        <v>44508</v>
      </c>
      <c r="K21" s="14">
        <v>64493</v>
      </c>
      <c r="L21" s="14">
        <v>23118</v>
      </c>
      <c r="M21" s="14">
        <v>13624</v>
      </c>
      <c r="N21" s="12">
        <f t="shared" si="7"/>
        <v>584721</v>
      </c>
    </row>
    <row r="22" spans="1:14" ht="18.75" customHeight="1">
      <c r="A22" s="13" t="s">
        <v>12</v>
      </c>
      <c r="B22" s="14">
        <v>63948</v>
      </c>
      <c r="C22" s="14">
        <v>34139</v>
      </c>
      <c r="D22" s="14">
        <v>35290</v>
      </c>
      <c r="E22" s="14">
        <v>5783</v>
      </c>
      <c r="F22" s="14">
        <v>28185</v>
      </c>
      <c r="G22" s="14">
        <v>45098</v>
      </c>
      <c r="H22" s="14">
        <v>48430</v>
      </c>
      <c r="I22" s="14">
        <v>48055</v>
      </c>
      <c r="J22" s="14">
        <v>32115</v>
      </c>
      <c r="K22" s="14">
        <v>50229</v>
      </c>
      <c r="L22" s="14">
        <v>17850</v>
      </c>
      <c r="M22" s="14">
        <v>10791</v>
      </c>
      <c r="N22" s="12">
        <f t="shared" si="7"/>
        <v>419913</v>
      </c>
    </row>
    <row r="23" spans="1:14" ht="18.75" customHeight="1">
      <c r="A23" s="13" t="s">
        <v>13</v>
      </c>
      <c r="B23" s="14">
        <v>933</v>
      </c>
      <c r="C23" s="14">
        <v>730</v>
      </c>
      <c r="D23" s="14">
        <v>460</v>
      </c>
      <c r="E23" s="14">
        <v>111</v>
      </c>
      <c r="F23" s="14">
        <v>552</v>
      </c>
      <c r="G23" s="14">
        <v>1021</v>
      </c>
      <c r="H23" s="14">
        <v>939</v>
      </c>
      <c r="I23" s="14">
        <v>618</v>
      </c>
      <c r="J23" s="14">
        <v>555</v>
      </c>
      <c r="K23" s="14">
        <v>698</v>
      </c>
      <c r="L23" s="14">
        <v>266</v>
      </c>
      <c r="M23" s="14">
        <v>121</v>
      </c>
      <c r="N23" s="12">
        <f t="shared" si="7"/>
        <v>7004</v>
      </c>
    </row>
    <row r="24" spans="1:14" ht="18.75" customHeight="1">
      <c r="A24" s="17" t="s">
        <v>14</v>
      </c>
      <c r="B24" s="14">
        <f>B25+B26</f>
        <v>61460</v>
      </c>
      <c r="C24" s="14">
        <f>C25+C26</f>
        <v>49534</v>
      </c>
      <c r="D24" s="14">
        <f>D25+D26</f>
        <v>45621</v>
      </c>
      <c r="E24" s="14">
        <f>E25+E26</f>
        <v>10772</v>
      </c>
      <c r="F24" s="14">
        <f aca="true" t="shared" si="8" ref="F24:M24">F25+F26</f>
        <v>45246</v>
      </c>
      <c r="G24" s="14">
        <f t="shared" si="8"/>
        <v>69993</v>
      </c>
      <c r="H24" s="14">
        <f t="shared" si="8"/>
        <v>63563</v>
      </c>
      <c r="I24" s="14">
        <f t="shared" si="8"/>
        <v>44577</v>
      </c>
      <c r="J24" s="14">
        <f t="shared" si="8"/>
        <v>38784</v>
      </c>
      <c r="K24" s="14">
        <f t="shared" si="8"/>
        <v>37496</v>
      </c>
      <c r="L24" s="14">
        <f t="shared" si="8"/>
        <v>11978</v>
      </c>
      <c r="M24" s="14">
        <f t="shared" si="8"/>
        <v>6204</v>
      </c>
      <c r="N24" s="12">
        <f t="shared" si="7"/>
        <v>485228</v>
      </c>
    </row>
    <row r="25" spans="1:14" ht="18.75" customHeight="1">
      <c r="A25" s="13" t="s">
        <v>15</v>
      </c>
      <c r="B25" s="14">
        <v>39334</v>
      </c>
      <c r="C25" s="14">
        <v>31702</v>
      </c>
      <c r="D25" s="14">
        <v>29197</v>
      </c>
      <c r="E25" s="14">
        <v>6894</v>
      </c>
      <c r="F25" s="14">
        <v>28957</v>
      </c>
      <c r="G25" s="14">
        <v>44796</v>
      </c>
      <c r="H25" s="14">
        <v>40680</v>
      </c>
      <c r="I25" s="14">
        <v>28529</v>
      </c>
      <c r="J25" s="14">
        <v>24822</v>
      </c>
      <c r="K25" s="14">
        <v>23997</v>
      </c>
      <c r="L25" s="14">
        <v>7666</v>
      </c>
      <c r="M25" s="14">
        <v>3971</v>
      </c>
      <c r="N25" s="12">
        <f t="shared" si="7"/>
        <v>310545</v>
      </c>
    </row>
    <row r="26" spans="1:14" ht="18.75" customHeight="1">
      <c r="A26" s="13" t="s">
        <v>16</v>
      </c>
      <c r="B26" s="14">
        <v>22126</v>
      </c>
      <c r="C26" s="14">
        <v>17832</v>
      </c>
      <c r="D26" s="14">
        <v>16424</v>
      </c>
      <c r="E26" s="14">
        <v>3878</v>
      </c>
      <c r="F26" s="14">
        <v>16289</v>
      </c>
      <c r="G26" s="14">
        <v>25197</v>
      </c>
      <c r="H26" s="14">
        <v>22883</v>
      </c>
      <c r="I26" s="14">
        <v>16048</v>
      </c>
      <c r="J26" s="14">
        <v>13962</v>
      </c>
      <c r="K26" s="14">
        <v>13499</v>
      </c>
      <c r="L26" s="14">
        <v>4312</v>
      </c>
      <c r="M26" s="14">
        <v>2233</v>
      </c>
      <c r="N26" s="12">
        <f t="shared" si="7"/>
        <v>174683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0.9699817574086054</v>
      </c>
      <c r="C32" s="23">
        <f aca="true" t="shared" si="9" ref="C32:M32">(((+C$8+C$20)*C$29)+(C$24*C$30))/C$7</f>
        <v>0.983906434732605</v>
      </c>
      <c r="D32" s="23">
        <f t="shared" si="9"/>
        <v>0.9858436886202461</v>
      </c>
      <c r="E32" s="23">
        <f t="shared" si="9"/>
        <v>0.9702370554922535</v>
      </c>
      <c r="F32" s="23">
        <f t="shared" si="9"/>
        <v>0.9857074147368735</v>
      </c>
      <c r="G32" s="23">
        <f t="shared" si="9"/>
        <v>0.9858550930840205</v>
      </c>
      <c r="H32" s="23">
        <f t="shared" si="9"/>
        <v>0.9864297283358321</v>
      </c>
      <c r="I32" s="23">
        <f t="shared" si="9"/>
        <v>0.9886533216946306</v>
      </c>
      <c r="J32" s="23">
        <f t="shared" si="9"/>
        <v>0.9859219858417385</v>
      </c>
      <c r="K32" s="23">
        <f t="shared" si="9"/>
        <v>0.9877574626092152</v>
      </c>
      <c r="L32" s="23">
        <f t="shared" si="9"/>
        <v>0.9892625639753094</v>
      </c>
      <c r="M32" s="23">
        <f t="shared" si="9"/>
        <v>0.9841225301743406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1.8276396273092943</v>
      </c>
      <c r="C35" s="26">
        <f>C32*C34</f>
        <v>1.7912016644307074</v>
      </c>
      <c r="D35" s="26">
        <f>D32*D34</f>
        <v>1.6630197183334932</v>
      </c>
      <c r="E35" s="26">
        <f>E32*E34</f>
        <v>2.093771565752283</v>
      </c>
      <c r="F35" s="26">
        <f aca="true" t="shared" si="10" ref="F35:M35">F32*F34</f>
        <v>1.9393793384947986</v>
      </c>
      <c r="G35" s="26">
        <f t="shared" si="10"/>
        <v>1.538131116229689</v>
      </c>
      <c r="H35" s="26">
        <f t="shared" si="10"/>
        <v>1.7957953204353823</v>
      </c>
      <c r="I35" s="26">
        <f t="shared" si="10"/>
        <v>1.7570346833156973</v>
      </c>
      <c r="J35" s="26">
        <f t="shared" si="10"/>
        <v>1.9733228546622397</v>
      </c>
      <c r="K35" s="26">
        <f t="shared" si="10"/>
        <v>1.890271456195255</v>
      </c>
      <c r="L35" s="26">
        <f t="shared" si="10"/>
        <v>2.2484948816594805</v>
      </c>
      <c r="M35" s="26">
        <f t="shared" si="10"/>
        <v>2.196069426084041</v>
      </c>
      <c r="N35" s="27"/>
    </row>
    <row r="36" spans="1:14" ht="18.75" customHeight="1">
      <c r="A36" s="57" t="s">
        <v>43</v>
      </c>
      <c r="B36" s="26">
        <v>-0.0060085805</v>
      </c>
      <c r="C36" s="26">
        <v>-0.0059034247</v>
      </c>
      <c r="D36" s="26">
        <v>-0.0054713786</v>
      </c>
      <c r="E36" s="26">
        <v>-0.0060946242</v>
      </c>
      <c r="F36" s="26">
        <v>-0.0062670918</v>
      </c>
      <c r="G36" s="26">
        <v>-0.0050278526</v>
      </c>
      <c r="H36" s="26">
        <v>-0.005524006</v>
      </c>
      <c r="I36" s="26">
        <v>-0.0056236523</v>
      </c>
      <c r="J36" s="26">
        <v>-0.0062760677</v>
      </c>
      <c r="K36" s="26">
        <v>-0.0061737322</v>
      </c>
      <c r="L36" s="26">
        <v>-0.0072894631</v>
      </c>
      <c r="M36" s="26">
        <v>-0.0072052104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805749.3132061325</v>
      </c>
      <c r="C42" s="65">
        <f aca="true" t="shared" si="12" ref="C42:M42">C43+C44+C45+C46</f>
        <v>561329.2950005061</v>
      </c>
      <c r="D42" s="65">
        <f t="shared" si="12"/>
        <v>566016.1996555361</v>
      </c>
      <c r="E42" s="65">
        <f t="shared" si="12"/>
        <v>123403.77184021579</v>
      </c>
      <c r="F42" s="65">
        <f t="shared" si="12"/>
        <v>519883.65568530763</v>
      </c>
      <c r="G42" s="65">
        <f t="shared" si="12"/>
        <v>678595.1241082208</v>
      </c>
      <c r="H42" s="65">
        <f t="shared" si="12"/>
        <v>749216.91420525</v>
      </c>
      <c r="I42" s="65">
        <f t="shared" si="12"/>
        <v>659649.7476716244</v>
      </c>
      <c r="J42" s="65">
        <f t="shared" si="12"/>
        <v>535898.3831568602</v>
      </c>
      <c r="K42" s="65">
        <f t="shared" si="12"/>
        <v>620627.7436203716</v>
      </c>
      <c r="L42" s="65">
        <f t="shared" si="12"/>
        <v>290288.04595575633</v>
      </c>
      <c r="M42" s="65">
        <f t="shared" si="12"/>
        <v>176992.6530174672</v>
      </c>
      <c r="N42" s="65">
        <f>N43+N44+N45+N46</f>
        <v>6287650.8471232485</v>
      </c>
    </row>
    <row r="43" spans="1:14" ht="18.75" customHeight="1">
      <c r="A43" s="62" t="s">
        <v>86</v>
      </c>
      <c r="B43" s="59">
        <f aca="true" t="shared" si="13" ref="B43:H43">B35*B7</f>
        <v>805139.2232167</v>
      </c>
      <c r="C43" s="59">
        <f t="shared" si="13"/>
        <v>560681.9450001001</v>
      </c>
      <c r="D43" s="59">
        <f t="shared" si="13"/>
        <v>555764.5596698701</v>
      </c>
      <c r="E43" s="59">
        <f t="shared" si="13"/>
        <v>123115.8618378</v>
      </c>
      <c r="F43" s="59">
        <f t="shared" si="13"/>
        <v>519400.695677</v>
      </c>
      <c r="G43" s="59">
        <f t="shared" si="13"/>
        <v>678149.70409674</v>
      </c>
      <c r="H43" s="59">
        <f t="shared" si="13"/>
        <v>748622.1742064999</v>
      </c>
      <c r="I43" s="59">
        <f>I35*I7</f>
        <v>659213.0576597999</v>
      </c>
      <c r="J43" s="59">
        <f>J35*J7</f>
        <v>535482.863164</v>
      </c>
      <c r="K43" s="59">
        <f>K35*K7</f>
        <v>620050.6236040799</v>
      </c>
      <c r="L43" s="59">
        <f>L35*L7</f>
        <v>289956.90595928</v>
      </c>
      <c r="M43" s="59">
        <f>M35*M7</f>
        <v>176853.8630214</v>
      </c>
      <c r="N43" s="61">
        <f>SUM(B43:M43)</f>
        <v>6272431.47711327</v>
      </c>
    </row>
    <row r="44" spans="1:14" ht="18.75" customHeight="1">
      <c r="A44" s="62" t="s">
        <v>87</v>
      </c>
      <c r="B44" s="59">
        <f aca="true" t="shared" si="14" ref="B44:M44">B36*B7</f>
        <v>-2646.9900105675</v>
      </c>
      <c r="C44" s="59">
        <f t="shared" si="14"/>
        <v>-1847.8899995939998</v>
      </c>
      <c r="D44" s="59">
        <f t="shared" si="14"/>
        <v>-1828.480014334</v>
      </c>
      <c r="E44" s="59">
        <f t="shared" si="14"/>
        <v>-358.3699975842</v>
      </c>
      <c r="F44" s="59">
        <f t="shared" si="14"/>
        <v>-1678.4399916924</v>
      </c>
      <c r="G44" s="59">
        <f t="shared" si="14"/>
        <v>-2216.7399885192003</v>
      </c>
      <c r="H44" s="59">
        <f t="shared" si="14"/>
        <v>-2302.8200012499997</v>
      </c>
      <c r="I44" s="59">
        <f t="shared" si="14"/>
        <v>-2109.9099881755</v>
      </c>
      <c r="J44" s="59">
        <f t="shared" si="14"/>
        <v>-1703.0800071397002</v>
      </c>
      <c r="K44" s="59">
        <f t="shared" si="14"/>
        <v>-2025.1199837084002</v>
      </c>
      <c r="L44" s="59">
        <f t="shared" si="14"/>
        <v>-940.0200035235999</v>
      </c>
      <c r="M44" s="59">
        <f t="shared" si="14"/>
        <v>-580.2500039328</v>
      </c>
      <c r="N44" s="28">
        <f>SUM(B44:M44)</f>
        <v>-20238.1099900213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-83619.72</v>
      </c>
      <c r="C48" s="28">
        <f aca="true" t="shared" si="16" ref="C48:M48">+C49+C52+C60+C61</f>
        <v>-81132.04</v>
      </c>
      <c r="D48" s="28">
        <f t="shared" si="16"/>
        <v>-57881.240000000005</v>
      </c>
      <c r="E48" s="28">
        <f t="shared" si="16"/>
        <v>-11572.52</v>
      </c>
      <c r="F48" s="28">
        <f t="shared" si="16"/>
        <v>-48026.8</v>
      </c>
      <c r="G48" s="28">
        <f t="shared" si="16"/>
        <v>-90792.04</v>
      </c>
      <c r="H48" s="28">
        <f t="shared" si="16"/>
        <v>-113510.88</v>
      </c>
      <c r="I48" s="28">
        <f t="shared" si="16"/>
        <v>-49472.32</v>
      </c>
      <c r="J48" s="28">
        <f t="shared" si="16"/>
        <v>-72192.64</v>
      </c>
      <c r="K48" s="28">
        <f t="shared" si="16"/>
        <v>-56201.64</v>
      </c>
      <c r="L48" s="28">
        <f t="shared" si="16"/>
        <v>-34855.6</v>
      </c>
      <c r="M48" s="28">
        <f t="shared" si="16"/>
        <v>-24172.8</v>
      </c>
      <c r="N48" s="28">
        <f>+N49+N52+N60+N61</f>
        <v>-723430.2399999999</v>
      </c>
    </row>
    <row r="49" spans="1:14" ht="18.75" customHeight="1">
      <c r="A49" s="17" t="s">
        <v>48</v>
      </c>
      <c r="B49" s="29">
        <f>B50+B51</f>
        <v>-83410</v>
      </c>
      <c r="C49" s="29">
        <f>C50+C51</f>
        <v>-81012.2</v>
      </c>
      <c r="D49" s="29">
        <f>D50+D51</f>
        <v>-57782.8</v>
      </c>
      <c r="E49" s="29">
        <f>E50+E51</f>
        <v>-11491.2</v>
      </c>
      <c r="F49" s="29">
        <f aca="true" t="shared" si="17" ref="F49:M49">F50+F51</f>
        <v>-48005.4</v>
      </c>
      <c r="G49" s="29">
        <f t="shared" si="17"/>
        <v>-90736.4</v>
      </c>
      <c r="H49" s="29">
        <f t="shared" si="17"/>
        <v>-113399.6</v>
      </c>
      <c r="I49" s="29">
        <f t="shared" si="17"/>
        <v>-49369.6</v>
      </c>
      <c r="J49" s="29">
        <f t="shared" si="17"/>
        <v>-71987.2</v>
      </c>
      <c r="K49" s="29">
        <f t="shared" si="17"/>
        <v>-56103.2</v>
      </c>
      <c r="L49" s="29">
        <f t="shared" si="17"/>
        <v>-34770</v>
      </c>
      <c r="M49" s="29">
        <f t="shared" si="17"/>
        <v>-24130</v>
      </c>
      <c r="N49" s="28">
        <f aca="true" t="shared" si="18" ref="N49:N61">SUM(B49:M49)</f>
        <v>-722197.5999999999</v>
      </c>
    </row>
    <row r="50" spans="1:14" ht="18.75" customHeight="1">
      <c r="A50" s="13" t="s">
        <v>49</v>
      </c>
      <c r="B50" s="20">
        <f>ROUND(-B9*$D$3,2)</f>
        <v>-83410</v>
      </c>
      <c r="C50" s="20">
        <f>ROUND(-C9*$D$3,2)</f>
        <v>-81012.2</v>
      </c>
      <c r="D50" s="20">
        <f>ROUND(-D9*$D$3,2)</f>
        <v>-57782.8</v>
      </c>
      <c r="E50" s="20">
        <f>ROUND(-E9*$D$3,2)</f>
        <v>-11491.2</v>
      </c>
      <c r="F50" s="20">
        <f aca="true" t="shared" si="19" ref="F50:M50">ROUND(-F9*$D$3,2)</f>
        <v>-48005.4</v>
      </c>
      <c r="G50" s="20">
        <f t="shared" si="19"/>
        <v>-90736.4</v>
      </c>
      <c r="H50" s="20">
        <f t="shared" si="19"/>
        <v>-113399.6</v>
      </c>
      <c r="I50" s="20">
        <f t="shared" si="19"/>
        <v>-49369.6</v>
      </c>
      <c r="J50" s="20">
        <f t="shared" si="19"/>
        <v>-71987.2</v>
      </c>
      <c r="K50" s="20">
        <f t="shared" si="19"/>
        <v>-56103.2</v>
      </c>
      <c r="L50" s="20">
        <f t="shared" si="19"/>
        <v>-34770</v>
      </c>
      <c r="M50" s="20">
        <f t="shared" si="19"/>
        <v>-24130</v>
      </c>
      <c r="N50" s="50">
        <f t="shared" si="18"/>
        <v>-722197.5999999999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722129.5932061325</v>
      </c>
      <c r="C63" s="32">
        <f t="shared" si="22"/>
        <v>480197.2550005061</v>
      </c>
      <c r="D63" s="32">
        <f t="shared" si="22"/>
        <v>508134.9596555361</v>
      </c>
      <c r="E63" s="32">
        <f t="shared" si="22"/>
        <v>111831.25184021579</v>
      </c>
      <c r="F63" s="32">
        <f t="shared" si="22"/>
        <v>471856.85568530764</v>
      </c>
      <c r="G63" s="32">
        <f t="shared" si="22"/>
        <v>587803.0841082208</v>
      </c>
      <c r="H63" s="32">
        <f t="shared" si="22"/>
        <v>635706.03420525</v>
      </c>
      <c r="I63" s="32">
        <f t="shared" si="22"/>
        <v>610177.4276716245</v>
      </c>
      <c r="J63" s="32">
        <f t="shared" si="22"/>
        <v>463705.74315686023</v>
      </c>
      <c r="K63" s="32">
        <f t="shared" si="22"/>
        <v>564426.1036203715</v>
      </c>
      <c r="L63" s="32">
        <f t="shared" si="22"/>
        <v>255432.44595575632</v>
      </c>
      <c r="M63" s="32">
        <f t="shared" si="22"/>
        <v>152819.85301746722</v>
      </c>
      <c r="N63" s="32">
        <f>SUM(B63:M63)</f>
        <v>5564220.607123249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722129.5900000001</v>
      </c>
      <c r="C66" s="39">
        <f aca="true" t="shared" si="23" ref="C66:M66">SUM(C67:C80)</f>
        <v>480197.24</v>
      </c>
      <c r="D66" s="39">
        <f t="shared" si="23"/>
        <v>508134.95999999996</v>
      </c>
      <c r="E66" s="39">
        <f t="shared" si="23"/>
        <v>111831.25</v>
      </c>
      <c r="F66" s="39">
        <f t="shared" si="23"/>
        <v>471856.86</v>
      </c>
      <c r="G66" s="39">
        <f t="shared" si="23"/>
        <v>587803.08</v>
      </c>
      <c r="H66" s="39">
        <f t="shared" si="23"/>
        <v>635706.04</v>
      </c>
      <c r="I66" s="39">
        <f t="shared" si="23"/>
        <v>610177.43</v>
      </c>
      <c r="J66" s="39">
        <f t="shared" si="23"/>
        <v>463705.74</v>
      </c>
      <c r="K66" s="39">
        <f t="shared" si="23"/>
        <v>564426.1</v>
      </c>
      <c r="L66" s="39">
        <f t="shared" si="23"/>
        <v>255432.45</v>
      </c>
      <c r="M66" s="39">
        <f t="shared" si="23"/>
        <v>152819.85</v>
      </c>
      <c r="N66" s="32">
        <f>SUM(N67:N80)</f>
        <v>5564220.59</v>
      </c>
    </row>
    <row r="67" spans="1:14" ht="18.75" customHeight="1">
      <c r="A67" s="17" t="s">
        <v>91</v>
      </c>
      <c r="B67" s="39">
        <v>144337.67</v>
      </c>
      <c r="C67" s="39">
        <v>137414.81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281752.48</v>
      </c>
    </row>
    <row r="68" spans="1:14" ht="18.75" customHeight="1">
      <c r="A68" s="17" t="s">
        <v>92</v>
      </c>
      <c r="B68" s="39">
        <v>577791.92</v>
      </c>
      <c r="C68" s="39">
        <v>342782.43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920574.3500000001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508134.95999999996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508134.95999999996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111831.25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111831.25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471856.86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471856.86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587803.08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587803.08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484776.21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484776.21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150929.83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150929.83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610177.43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610177.43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463705.74</v>
      </c>
      <c r="K76" s="38">
        <v>0</v>
      </c>
      <c r="L76" s="38">
        <v>0</v>
      </c>
      <c r="M76" s="38">
        <v>0</v>
      </c>
      <c r="N76" s="32">
        <f t="shared" si="24"/>
        <v>463705.74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564426.1</v>
      </c>
      <c r="L77" s="38">
        <v>0</v>
      </c>
      <c r="M77" s="66"/>
      <c r="N77" s="29">
        <f t="shared" si="24"/>
        <v>564426.1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255432.45</v>
      </c>
      <c r="M78" s="38">
        <v>0</v>
      </c>
      <c r="N78" s="32">
        <f t="shared" si="24"/>
        <v>255432.45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152819.85</v>
      </c>
      <c r="N79" s="29">
        <f t="shared" si="24"/>
        <v>152819.85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2.03879740825124</v>
      </c>
      <c r="C84" s="48">
        <v>2.053887414083882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1.7836797135366076</v>
      </c>
      <c r="C85" s="48">
        <v>1.7067358129517816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1.6640159180572014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2.0986679110936173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1.9411826527167988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1.5391413863445487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1.8074345415345308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1.7658855370285726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1.7581986158072003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1.9748540989930765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1.8920308504318966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2.2510627342330434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2.1977928403301448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2016-01-20T13:28:55Z</dcterms:modified>
  <cp:category/>
  <cp:version/>
  <cp:contentType/>
  <cp:contentStatus/>
</cp:coreProperties>
</file>