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<sst xmlns="http://schemas.openxmlformats.org/spreadsheetml/2006/main" count="109" uniqueCount="107">
  <si>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</si>
  <si>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</si>
  <si>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</si>
  <si>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</si>
  <si>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</si>
  <si>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</si>
  <si>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</si>
  <si>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</si>
  <si>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</si>
  <si>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</si>
  <si>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</si>
  <si>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</si>
  <si>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</si>
  <si>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</si>
  <si>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</si>
  <si>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</si>
  <si>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</si>
  <si>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</si>
  <si>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</si>
  <si>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</si>
  <si>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</si>
  <si>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</si>
  <si>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</si>
  <si>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</si>
  <si>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</si>
  <si>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</si>
  <si>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</si>
  <si>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</si>
  <si>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</si>
  <si>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</si>
  <si>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</si>
  <si>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</si>
  <si>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</si>
  <si>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</si>
  <si>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</si>
  <si>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</si>
  <si>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</si>
  <si>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</si>
  <si>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</si>
  <si>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</si>
  <si>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</si>
  <si>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</si>
  <si>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</si>
  <si>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</si>
  <si>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</si>
  <si>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</si>
  <si>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</si>
  <si>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</si>
  <si>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</si>
  <si>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</si>
  <si>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</si>
  <si>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</si>
  <si>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</si>
  <si>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</si>
  <si>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</si>
  <si>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</si>
  <si>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</si>
  <si>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</si>
  <si>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</si>
  <si>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</si>
  <si>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</si>
  <si>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</si>
  <si>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</si>
  <si>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</si>
  <si>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</si>
  <si>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</si>
  <si>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</si>
  <si>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</si>
  <si>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</si>
  <si>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</si>
  <si>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</si>
  <si>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</si>
  <si>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</si>
  <si>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</si>
  <si>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</si>
  <si>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</si>
  <si>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</si>
  <si>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</si>
  <si>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</si>
  <si>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</si>
  <si>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</si>
  <si>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</si>
  <si>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</si>
  <si>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</si>
  <si>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</si>
  <si>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</si>
  <si>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</si>
  <si>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</si>
  <si>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</si>
  <si>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</si>
  <si>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</si>
  <si>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</si>
  <si>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</si>
  <si>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</si>
  <si>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</si>
  <si>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</si>
  <si>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</si>
  <si>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</si>
  <si>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</si>
  <si>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</si>
  <si>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</si>
  <si>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</si>
  <si>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</si>
  <si>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</si>
  <si>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</si>
  <si>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</si>
  <si>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13/01/16 - VENCIMENTO 20/01/16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</si>
</sst>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N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97" sqref="O9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14" ht="18.75" customHeight="1">
      <c r="A7" s="9" t="s">
        <v>3</v>
      </c>
      <c r="B7" s="10">
        <f>B8+B20+B24</f>
        <v>450142</v>
      </c>
      <c r="C7" s="10">
        <f>C8+C20+C24</f>
        <v>324313</v>
      </c>
      <c r="D7" s="10">
        <f>D8+D20+D24</f>
        <v>345192</v>
      </c>
      <c r="E7" s="10">
        <f>E8+E20+E24</f>
        <v>61060</v>
      </c>
      <c r="F7" s="10">
        <f aca="true" t="shared" si="0" ref="F7:M7">F8+F20+F24</f>
        <v>276122</v>
      </c>
      <c r="G7" s="10">
        <f t="shared" si="0"/>
        <v>453657</v>
      </c>
      <c r="H7" s="10">
        <f t="shared" si="0"/>
        <v>425863</v>
      </c>
      <c r="I7" s="10">
        <f t="shared" si="0"/>
        <v>383509</v>
      </c>
      <c r="J7" s="10">
        <f t="shared" si="0"/>
        <v>278866</v>
      </c>
      <c r="K7" s="10">
        <f t="shared" si="0"/>
        <v>339589</v>
      </c>
      <c r="L7" s="10">
        <f t="shared" si="0"/>
        <v>130993</v>
      </c>
      <c r="M7" s="10">
        <f t="shared" si="0"/>
        <v>81584</v>
      </c>
      <c r="N7" s="10">
        <f>+N8+N20+N24</f>
        <v>3550890</v>
      </c>
    </row>
    <row r="8" spans="1:14" ht="18.75" customHeight="1">
      <c r="A8" s="11" t="s">
        <v>27</v>
      </c>
      <c r="B8" s="12">
        <f>+B9+B12+B16</f>
        <v>234894</v>
      </c>
      <c r="C8" s="12">
        <f>+C9+C12+C16</f>
        <v>181268</v>
      </c>
      <c r="D8" s="12">
        <f>+D9+D12+D16</f>
        <v>209943</v>
      </c>
      <c r="E8" s="12">
        <f>+E9+E12+E16</f>
        <v>34631</v>
      </c>
      <c r="F8" s="12">
        <f aca="true" t="shared" si="1" ref="F8:M8">+F9+F12+F16</f>
        <v>155783</v>
      </c>
      <c r="G8" s="12">
        <f t="shared" si="1"/>
        <v>260510</v>
      </c>
      <c r="H8" s="12">
        <f t="shared" si="1"/>
        <v>233831</v>
      </c>
      <c r="I8" s="12">
        <f t="shared" si="1"/>
        <v>215912</v>
      </c>
      <c r="J8" s="12">
        <f t="shared" si="1"/>
        <v>158400</v>
      </c>
      <c r="K8" s="12">
        <f t="shared" si="1"/>
        <v>178150</v>
      </c>
      <c r="L8" s="12">
        <f t="shared" si="1"/>
        <v>76204</v>
      </c>
      <c r="M8" s="12">
        <f t="shared" si="1"/>
        <v>50040</v>
      </c>
      <c r="N8" s="12">
        <f>SUM(B8:M8)</f>
        <v>1989566</v>
      </c>
    </row>
    <row r="9" spans="1:14" ht="18.75" customHeight="1">
      <c r="A9" s="13" t="s">
        <v>4</v>
      </c>
      <c r="B9" s="14">
        <v>22364</v>
      </c>
      <c r="C9" s="14">
        <v>22473</v>
      </c>
      <c r="D9" s="14">
        <v>15708</v>
      </c>
      <c r="E9" s="14">
        <v>3311</v>
      </c>
      <c r="F9" s="14">
        <v>13322</v>
      </c>
      <c r="G9" s="14">
        <v>24529</v>
      </c>
      <c r="H9" s="14">
        <v>30373</v>
      </c>
      <c r="I9" s="14">
        <v>13615</v>
      </c>
      <c r="J9" s="14">
        <v>19796</v>
      </c>
      <c r="K9" s="14">
        <v>15768</v>
      </c>
      <c r="L9" s="14">
        <v>9313</v>
      </c>
      <c r="M9" s="14">
        <v>6635</v>
      </c>
      <c r="N9" s="12">
        <f aca="true" t="shared" si="2" ref="N9:N19">SUM(B9:M9)</f>
        <v>197207</v>
      </c>
    </row>
    <row r="10" spans="1:14" ht="18.75" customHeight="1">
      <c r="A10" s="15" t="s">
        <v>5</v>
      </c>
      <c r="B10" s="14">
        <f>+B9-B11</f>
        <v>22364</v>
      </c>
      <c r="C10" s="14">
        <f>+C9-C11</f>
        <v>22473</v>
      </c>
      <c r="D10" s="14">
        <f>+D9-D11</f>
        <v>15708</v>
      </c>
      <c r="E10" s="14">
        <f>+E9-E11</f>
        <v>3311</v>
      </c>
      <c r="F10" s="14">
        <f aca="true" t="shared" si="3" ref="F10:M10">+F9-F11</f>
        <v>13322</v>
      </c>
      <c r="G10" s="14">
        <f t="shared" si="3"/>
        <v>24529</v>
      </c>
      <c r="H10" s="14">
        <f t="shared" si="3"/>
        <v>30373</v>
      </c>
      <c r="I10" s="14">
        <f t="shared" si="3"/>
        <v>13615</v>
      </c>
      <c r="J10" s="14">
        <f t="shared" si="3"/>
        <v>19796</v>
      </c>
      <c r="K10" s="14">
        <f t="shared" si="3"/>
        <v>15768</v>
      </c>
      <c r="L10" s="14">
        <f t="shared" si="3"/>
        <v>9313</v>
      </c>
      <c r="M10" s="14">
        <f t="shared" si="3"/>
        <v>6635</v>
      </c>
      <c r="N10" s="12">
        <f t="shared" si="2"/>
        <v>197207</v>
      </c>
    </row>
    <row r="11" spans="1:1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22</v>
      </c>
      <c r="B12" s="14">
        <f>B13+B14+B15</f>
        <v>198137</v>
      </c>
      <c r="C12" s="14">
        <f>C13+C14+C15</f>
        <v>149257</v>
      </c>
      <c r="D12" s="14">
        <f>D13+D14+D15</f>
        <v>183334</v>
      </c>
      <c r="E12" s="14">
        <f>E13+E14+E15</f>
        <v>29482</v>
      </c>
      <c r="F12" s="14">
        <f aca="true" t="shared" si="4" ref="F12:M12">F13+F14+F15</f>
        <v>133452</v>
      </c>
      <c r="G12" s="14">
        <f t="shared" si="4"/>
        <v>220988</v>
      </c>
      <c r="H12" s="14">
        <f t="shared" si="4"/>
        <v>190207</v>
      </c>
      <c r="I12" s="14">
        <f t="shared" si="4"/>
        <v>188922</v>
      </c>
      <c r="J12" s="14">
        <f t="shared" si="4"/>
        <v>129080</v>
      </c>
      <c r="K12" s="14">
        <f t="shared" si="4"/>
        <v>149906</v>
      </c>
      <c r="L12" s="14">
        <f t="shared" si="4"/>
        <v>62906</v>
      </c>
      <c r="M12" s="14">
        <f t="shared" si="4"/>
        <v>41282</v>
      </c>
      <c r="N12" s="12">
        <f t="shared" si="2"/>
        <v>1676953</v>
      </c>
    </row>
    <row r="13" spans="1:14" ht="18.75" customHeight="1">
      <c r="A13" s="15" t="s">
        <v>7</v>
      </c>
      <c r="B13" s="14">
        <v>101778</v>
      </c>
      <c r="C13" s="14">
        <v>78520</v>
      </c>
      <c r="D13" s="14">
        <v>91290</v>
      </c>
      <c r="E13" s="14">
        <v>15309</v>
      </c>
      <c r="F13" s="14">
        <v>67916</v>
      </c>
      <c r="G13" s="14">
        <v>114436</v>
      </c>
      <c r="H13" s="14">
        <v>103185</v>
      </c>
      <c r="I13" s="14">
        <v>99773</v>
      </c>
      <c r="J13" s="14">
        <v>66267</v>
      </c>
      <c r="K13" s="14">
        <v>77195</v>
      </c>
      <c r="L13" s="14">
        <v>32283</v>
      </c>
      <c r="M13" s="14">
        <v>20263</v>
      </c>
      <c r="N13" s="12">
        <f t="shared" si="2"/>
        <v>868215</v>
      </c>
    </row>
    <row r="14" spans="1:14" ht="18.75" customHeight="1">
      <c r="A14" s="15" t="s">
        <v>8</v>
      </c>
      <c r="B14" s="14">
        <v>94649</v>
      </c>
      <c r="C14" s="14">
        <v>68885</v>
      </c>
      <c r="D14" s="14">
        <v>90769</v>
      </c>
      <c r="E14" s="14">
        <v>13816</v>
      </c>
      <c r="F14" s="14">
        <v>64073</v>
      </c>
      <c r="G14" s="14">
        <v>103783</v>
      </c>
      <c r="H14" s="14">
        <v>84968</v>
      </c>
      <c r="I14" s="14">
        <v>87910</v>
      </c>
      <c r="J14" s="14">
        <v>61672</v>
      </c>
      <c r="K14" s="14">
        <v>71456</v>
      </c>
      <c r="L14" s="14">
        <v>30066</v>
      </c>
      <c r="M14" s="14">
        <v>20716</v>
      </c>
      <c r="N14" s="12">
        <f t="shared" si="2"/>
        <v>792763</v>
      </c>
    </row>
    <row r="15" spans="1:14" ht="18.75" customHeight="1">
      <c r="A15" s="15" t="s">
        <v>9</v>
      </c>
      <c r="B15" s="14">
        <v>1710</v>
      </c>
      <c r="C15" s="14">
        <v>1852</v>
      </c>
      <c r="D15" s="14">
        <v>1275</v>
      </c>
      <c r="E15" s="14">
        <v>357</v>
      </c>
      <c r="F15" s="14">
        <v>1463</v>
      </c>
      <c r="G15" s="14">
        <v>2769</v>
      </c>
      <c r="H15" s="14">
        <v>2054</v>
      </c>
      <c r="I15" s="14">
        <v>1239</v>
      </c>
      <c r="J15" s="14">
        <v>1141</v>
      </c>
      <c r="K15" s="14">
        <v>1255</v>
      </c>
      <c r="L15" s="14">
        <v>557</v>
      </c>
      <c r="M15" s="14">
        <v>303</v>
      </c>
      <c r="N15" s="12">
        <f t="shared" si="2"/>
        <v>15975</v>
      </c>
    </row>
    <row r="16" spans="1:14" ht="18.75" customHeight="1">
      <c r="A16" s="16" t="s">
        <v>26</v>
      </c>
      <c r="B16" s="14">
        <f>B17+B18+B19</f>
        <v>14393</v>
      </c>
      <c r="C16" s="14">
        <f>C17+C18+C19</f>
        <v>9538</v>
      </c>
      <c r="D16" s="14">
        <f>D17+D18+D19</f>
        <v>10901</v>
      </c>
      <c r="E16" s="14">
        <f>E17+E18+E19</f>
        <v>1838</v>
      </c>
      <c r="F16" s="14">
        <f aca="true" t="shared" si="5" ref="F16:M16">F17+F18+F19</f>
        <v>9009</v>
      </c>
      <c r="G16" s="14">
        <f t="shared" si="5"/>
        <v>14993</v>
      </c>
      <c r="H16" s="14">
        <f t="shared" si="5"/>
        <v>13251</v>
      </c>
      <c r="I16" s="14">
        <f t="shared" si="5"/>
        <v>13375</v>
      </c>
      <c r="J16" s="14">
        <f t="shared" si="5"/>
        <v>9524</v>
      </c>
      <c r="K16" s="14">
        <f t="shared" si="5"/>
        <v>12476</v>
      </c>
      <c r="L16" s="14">
        <f t="shared" si="5"/>
        <v>3985</v>
      </c>
      <c r="M16" s="14">
        <f t="shared" si="5"/>
        <v>2123</v>
      </c>
      <c r="N16" s="12">
        <f t="shared" si="2"/>
        <v>115406</v>
      </c>
    </row>
    <row r="17" spans="1:14" ht="18.75" customHeight="1">
      <c r="A17" s="15" t="s">
        <v>23</v>
      </c>
      <c r="B17" s="14">
        <v>10006</v>
      </c>
      <c r="C17" s="14">
        <v>7544</v>
      </c>
      <c r="D17" s="14">
        <v>6965</v>
      </c>
      <c r="E17" s="14">
        <v>1296</v>
      </c>
      <c r="F17" s="14">
        <v>6216</v>
      </c>
      <c r="G17" s="14">
        <v>11027</v>
      </c>
      <c r="H17" s="14">
        <v>9263</v>
      </c>
      <c r="I17" s="14">
        <v>9300</v>
      </c>
      <c r="J17" s="14">
        <v>6529</v>
      </c>
      <c r="K17" s="14">
        <v>8083</v>
      </c>
      <c r="L17" s="14">
        <v>2725</v>
      </c>
      <c r="M17" s="14">
        <v>1437</v>
      </c>
      <c r="N17" s="12">
        <f t="shared" si="2"/>
        <v>80391</v>
      </c>
    </row>
    <row r="18" spans="1:14" ht="18.75" customHeight="1">
      <c r="A18" s="15" t="s">
        <v>24</v>
      </c>
      <c r="B18" s="14">
        <v>4319</v>
      </c>
      <c r="C18" s="14">
        <v>1924</v>
      </c>
      <c r="D18" s="14">
        <v>3866</v>
      </c>
      <c r="E18" s="14">
        <v>532</v>
      </c>
      <c r="F18" s="14">
        <v>2715</v>
      </c>
      <c r="G18" s="14">
        <v>3867</v>
      </c>
      <c r="H18" s="14">
        <v>3877</v>
      </c>
      <c r="I18" s="14">
        <v>3988</v>
      </c>
      <c r="J18" s="14">
        <v>2930</v>
      </c>
      <c r="K18" s="14">
        <v>4348</v>
      </c>
      <c r="L18" s="14">
        <v>1231</v>
      </c>
      <c r="M18" s="14">
        <v>669</v>
      </c>
      <c r="N18" s="12">
        <f t="shared" si="2"/>
        <v>34266</v>
      </c>
    </row>
    <row r="19" spans="1:14" ht="18.75" customHeight="1">
      <c r="A19" s="15" t="s">
        <v>25</v>
      </c>
      <c r="B19" s="14">
        <v>68</v>
      </c>
      <c r="C19" s="14">
        <v>70</v>
      </c>
      <c r="D19" s="14">
        <v>70</v>
      </c>
      <c r="E19" s="14">
        <v>10</v>
      </c>
      <c r="F19" s="14">
        <v>78</v>
      </c>
      <c r="G19" s="14">
        <v>99</v>
      </c>
      <c r="H19" s="14">
        <v>111</v>
      </c>
      <c r="I19" s="14">
        <v>87</v>
      </c>
      <c r="J19" s="14">
        <v>65</v>
      </c>
      <c r="K19" s="14">
        <v>45</v>
      </c>
      <c r="L19" s="14">
        <v>29</v>
      </c>
      <c r="M19" s="14">
        <v>17</v>
      </c>
      <c r="N19" s="12">
        <f t="shared" si="2"/>
        <v>749</v>
      </c>
    </row>
    <row r="20" spans="1:14" ht="18.75" customHeight="1">
      <c r="A20" s="17" t="s">
        <v>10</v>
      </c>
      <c r="B20" s="18">
        <f>B21+B22+B23</f>
        <v>149610</v>
      </c>
      <c r="C20" s="18">
        <f>C21+C22+C23</f>
        <v>89475</v>
      </c>
      <c r="D20" s="18">
        <f>D21+D22+D23</f>
        <v>85202</v>
      </c>
      <c r="E20" s="18">
        <f>E21+E22+E23</f>
        <v>14721</v>
      </c>
      <c r="F20" s="18">
        <f aca="true" t="shared" si="6" ref="F20:M20">F21+F22+F23</f>
        <v>70710</v>
      </c>
      <c r="G20" s="18">
        <f t="shared" si="6"/>
        <v>117160</v>
      </c>
      <c r="H20" s="18">
        <f t="shared" si="6"/>
        <v>124582</v>
      </c>
      <c r="I20" s="18">
        <f t="shared" si="6"/>
        <v>119367</v>
      </c>
      <c r="J20" s="18">
        <f t="shared" si="6"/>
        <v>78767</v>
      </c>
      <c r="K20" s="18">
        <f t="shared" si="6"/>
        <v>120831</v>
      </c>
      <c r="L20" s="18">
        <f t="shared" si="6"/>
        <v>42118</v>
      </c>
      <c r="M20" s="18">
        <f t="shared" si="6"/>
        <v>24955</v>
      </c>
      <c r="N20" s="12">
        <f aca="true" t="shared" si="7" ref="N20:N26">SUM(B20:M20)</f>
        <v>1037498</v>
      </c>
    </row>
    <row r="21" spans="1:14" ht="18.75" customHeight="1">
      <c r="A21" s="13" t="s">
        <v>11</v>
      </c>
      <c r="B21" s="14">
        <v>83535</v>
      </c>
      <c r="C21" s="14">
        <v>53561</v>
      </c>
      <c r="D21" s="14">
        <v>49046</v>
      </c>
      <c r="E21" s="14">
        <v>8732</v>
      </c>
      <c r="F21" s="14">
        <v>41354</v>
      </c>
      <c r="G21" s="14">
        <v>70074</v>
      </c>
      <c r="H21" s="14">
        <v>74850</v>
      </c>
      <c r="I21" s="14">
        <v>69912</v>
      </c>
      <c r="J21" s="14">
        <v>45289</v>
      </c>
      <c r="K21" s="14">
        <v>67561</v>
      </c>
      <c r="L21" s="14">
        <v>23564</v>
      </c>
      <c r="M21" s="14">
        <v>13639</v>
      </c>
      <c r="N21" s="12">
        <f t="shared" si="7"/>
        <v>601117</v>
      </c>
    </row>
    <row r="22" spans="1:14" ht="18.75" customHeight="1">
      <c r="A22" s="13" t="s">
        <v>12</v>
      </c>
      <c r="B22" s="14">
        <v>64996</v>
      </c>
      <c r="C22" s="14">
        <v>35117</v>
      </c>
      <c r="D22" s="14">
        <v>35635</v>
      </c>
      <c r="E22" s="14">
        <v>5840</v>
      </c>
      <c r="F22" s="14">
        <v>28738</v>
      </c>
      <c r="G22" s="14">
        <v>45898</v>
      </c>
      <c r="H22" s="14">
        <v>48771</v>
      </c>
      <c r="I22" s="14">
        <v>48759</v>
      </c>
      <c r="J22" s="14">
        <v>32926</v>
      </c>
      <c r="K22" s="14">
        <v>52482</v>
      </c>
      <c r="L22" s="14">
        <v>18272</v>
      </c>
      <c r="M22" s="14">
        <v>11154</v>
      </c>
      <c r="N22" s="12">
        <f t="shared" si="7"/>
        <v>428588</v>
      </c>
    </row>
    <row r="23" spans="1:14" ht="18.75" customHeight="1">
      <c r="A23" s="13" t="s">
        <v>13</v>
      </c>
      <c r="B23" s="14">
        <v>1079</v>
      </c>
      <c r="C23" s="14">
        <v>797</v>
      </c>
      <c r="D23" s="14">
        <v>521</v>
      </c>
      <c r="E23" s="14">
        <v>149</v>
      </c>
      <c r="F23" s="14">
        <v>618</v>
      </c>
      <c r="G23" s="14">
        <v>1188</v>
      </c>
      <c r="H23" s="14">
        <v>961</v>
      </c>
      <c r="I23" s="14">
        <v>696</v>
      </c>
      <c r="J23" s="14">
        <v>552</v>
      </c>
      <c r="K23" s="14">
        <v>788</v>
      </c>
      <c r="L23" s="14">
        <v>282</v>
      </c>
      <c r="M23" s="14">
        <v>162</v>
      </c>
      <c r="N23" s="12">
        <f t="shared" si="7"/>
        <v>7793</v>
      </c>
    </row>
    <row r="24" spans="1:14" ht="18.75" customHeight="1">
      <c r="A24" s="17" t="s">
        <v>14</v>
      </c>
      <c r="B24" s="14">
        <f>B25+B26</f>
        <v>65638</v>
      </c>
      <c r="C24" s="14">
        <f>C25+C26</f>
        <v>53570</v>
      </c>
      <c r="D24" s="14">
        <f>D25+D26</f>
        <v>50047</v>
      </c>
      <c r="E24" s="14">
        <f>E25+E26</f>
        <v>11708</v>
      </c>
      <c r="F24" s="14">
        <f aca="true" t="shared" si="8" ref="F24:M24">F25+F26</f>
        <v>49629</v>
      </c>
      <c r="G24" s="14">
        <f t="shared" si="8"/>
        <v>75987</v>
      </c>
      <c r="H24" s="14">
        <f t="shared" si="8"/>
        <v>67450</v>
      </c>
      <c r="I24" s="14">
        <f t="shared" si="8"/>
        <v>48230</v>
      </c>
      <c r="J24" s="14">
        <f t="shared" si="8"/>
        <v>41699</v>
      </c>
      <c r="K24" s="14">
        <f t="shared" si="8"/>
        <v>40608</v>
      </c>
      <c r="L24" s="14">
        <f t="shared" si="8"/>
        <v>12671</v>
      </c>
      <c r="M24" s="14">
        <f t="shared" si="8"/>
        <v>6589</v>
      </c>
      <c r="N24" s="12">
        <f t="shared" si="7"/>
        <v>523826</v>
      </c>
    </row>
    <row r="25" spans="1:14" ht="18.75" customHeight="1">
      <c r="A25" s="13" t="s">
        <v>15</v>
      </c>
      <c r="B25" s="14">
        <v>42008</v>
      </c>
      <c r="C25" s="14">
        <v>34285</v>
      </c>
      <c r="D25" s="14">
        <v>32030</v>
      </c>
      <c r="E25" s="14">
        <v>7493</v>
      </c>
      <c r="F25" s="14">
        <v>31763</v>
      </c>
      <c r="G25" s="14">
        <v>48632</v>
      </c>
      <c r="H25" s="14">
        <v>43168</v>
      </c>
      <c r="I25" s="14">
        <v>30867</v>
      </c>
      <c r="J25" s="14">
        <v>26687</v>
      </c>
      <c r="K25" s="14">
        <v>25989</v>
      </c>
      <c r="L25" s="14">
        <v>8109</v>
      </c>
      <c r="M25" s="14">
        <v>4217</v>
      </c>
      <c r="N25" s="12">
        <f t="shared" si="7"/>
        <v>335248</v>
      </c>
    </row>
    <row r="26" spans="1:14" ht="18.75" customHeight="1">
      <c r="A26" s="13" t="s">
        <v>16</v>
      </c>
      <c r="B26" s="14">
        <v>23630</v>
      </c>
      <c r="C26" s="14">
        <v>19285</v>
      </c>
      <c r="D26" s="14">
        <v>18017</v>
      </c>
      <c r="E26" s="14">
        <v>4215</v>
      </c>
      <c r="F26" s="14">
        <v>17866</v>
      </c>
      <c r="G26" s="14">
        <v>27355</v>
      </c>
      <c r="H26" s="14">
        <v>24282</v>
      </c>
      <c r="I26" s="14">
        <v>17363</v>
      </c>
      <c r="J26" s="14">
        <v>15012</v>
      </c>
      <c r="K26" s="14">
        <v>14619</v>
      </c>
      <c r="L26" s="14">
        <v>4562</v>
      </c>
      <c r="M26" s="14">
        <v>2372</v>
      </c>
      <c r="N26" s="12">
        <f t="shared" si="7"/>
        <v>188578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17</v>
      </c>
      <c r="B29" s="22">
        <v>0.9865</v>
      </c>
      <c r="C29" s="22">
        <v>1</v>
      </c>
      <c r="D29" s="22">
        <v>1</v>
      </c>
      <c r="E29" s="22">
        <v>0.9883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</row>
    <row r="30" spans="1:14" ht="18.75" customHeight="1">
      <c r="A30" s="17" t="s">
        <v>18</v>
      </c>
      <c r="B30" s="22">
        <v>0.8681</v>
      </c>
      <c r="C30" s="22">
        <v>0.8983</v>
      </c>
      <c r="D30" s="22">
        <v>0.8963</v>
      </c>
      <c r="E30" s="22">
        <v>0.8897</v>
      </c>
      <c r="F30" s="22">
        <v>0.9154</v>
      </c>
      <c r="G30" s="22">
        <v>0.9109</v>
      </c>
      <c r="H30" s="22">
        <v>0.911</v>
      </c>
      <c r="I30" s="22">
        <v>0.9045</v>
      </c>
      <c r="J30" s="22">
        <v>0.9015</v>
      </c>
      <c r="K30" s="22">
        <v>0.8929</v>
      </c>
      <c r="L30" s="22">
        <v>0.8844</v>
      </c>
      <c r="M30" s="22">
        <v>0.7939</v>
      </c>
      <c r="N30" s="7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0.9692353608416899</v>
      </c>
      <c r="C32" s="23">
        <f aca="true" t="shared" si="9" ref="C32:M32">(((+C$8+C$20)*C$29)+(C$24*C$30))/C$7</f>
        <v>0.9832012006919241</v>
      </c>
      <c r="D32" s="23">
        <f t="shared" si="9"/>
        <v>0.9849652544091404</v>
      </c>
      <c r="E32" s="23">
        <f t="shared" si="9"/>
        <v>0.969393861775303</v>
      </c>
      <c r="F32" s="23">
        <f t="shared" si="9"/>
        <v>0.9847943539449953</v>
      </c>
      <c r="G32" s="23">
        <f t="shared" si="9"/>
        <v>0.9850758575311305</v>
      </c>
      <c r="H32" s="23">
        <f t="shared" si="9"/>
        <v>0.9859038000483724</v>
      </c>
      <c r="I32" s="23">
        <f t="shared" si="9"/>
        <v>0.9879899428696588</v>
      </c>
      <c r="J32" s="23">
        <f t="shared" si="9"/>
        <v>0.9852712360058237</v>
      </c>
      <c r="K32" s="23">
        <f t="shared" si="9"/>
        <v>0.9871929985953608</v>
      </c>
      <c r="L32" s="23">
        <f t="shared" si="9"/>
        <v>0.9888179704259006</v>
      </c>
      <c r="M32" s="23">
        <f t="shared" si="9"/>
        <v>0.9833546663561483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1"/>
    </row>
    <row r="35" spans="1:14" ht="18.75" customHeight="1">
      <c r="A35" s="17" t="s">
        <v>21</v>
      </c>
      <c r="B35" s="26">
        <f>B32*B34</f>
        <v>1.8262332668979122</v>
      </c>
      <c r="C35" s="26">
        <f>C32*C34</f>
        <v>1.7899177858596478</v>
      </c>
      <c r="D35" s="26">
        <f>D32*D34</f>
        <v>1.661537887662779</v>
      </c>
      <c r="E35" s="26">
        <f>E32*E34</f>
        <v>2.0919519537111038</v>
      </c>
      <c r="F35" s="26">
        <f aca="true" t="shared" si="10" ref="F35:M35">F32*F34</f>
        <v>1.9375828913867783</v>
      </c>
      <c r="G35" s="26">
        <f t="shared" si="10"/>
        <v>1.5369153529200699</v>
      </c>
      <c r="H35" s="26">
        <f t="shared" si="10"/>
        <v>1.7948378679880619</v>
      </c>
      <c r="I35" s="26">
        <f t="shared" si="10"/>
        <v>1.7558557264679575</v>
      </c>
      <c r="J35" s="26">
        <f t="shared" si="10"/>
        <v>1.972020378865656</v>
      </c>
      <c r="K35" s="26">
        <f t="shared" si="10"/>
        <v>1.8891912414119418</v>
      </c>
      <c r="L35" s="26">
        <f t="shared" si="10"/>
        <v>2.2474843649810294</v>
      </c>
      <c r="M35" s="26">
        <f t="shared" si="10"/>
        <v>2.194355937973745</v>
      </c>
      <c r="N35" s="27"/>
    </row>
    <row r="36" spans="1:14" ht="18.75" customHeight="1">
      <c r="A36" s="57" t="s">
        <v>43</v>
      </c>
      <c r="B36" s="26">
        <v>-0.0060039721</v>
      </c>
      <c r="C36" s="26">
        <v>-0.0058992085</v>
      </c>
      <c r="D36" s="26">
        <v>-0.005466494</v>
      </c>
      <c r="E36" s="26">
        <v>-0.0060894202</v>
      </c>
      <c r="F36" s="26">
        <v>-0.0062612903</v>
      </c>
      <c r="G36" s="26">
        <v>-0.0050238837</v>
      </c>
      <c r="H36" s="26">
        <v>-0.0055210713</v>
      </c>
      <c r="I36" s="26">
        <v>-0.0056198942</v>
      </c>
      <c r="J36" s="26">
        <v>-0.0062719371</v>
      </c>
      <c r="K36" s="26">
        <v>-0.006170194</v>
      </c>
      <c r="L36" s="26">
        <v>-0.0072861909</v>
      </c>
      <c r="M36" s="26">
        <v>-0.0071995734</v>
      </c>
      <c r="N36" s="72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3257.0800000000004</v>
      </c>
      <c r="C38" s="61">
        <f t="shared" si="11"/>
        <v>2495.2400000000002</v>
      </c>
      <c r="D38" s="61">
        <f t="shared" si="11"/>
        <v>2161.4</v>
      </c>
      <c r="E38" s="61">
        <f t="shared" si="11"/>
        <v>646.2800000000001</v>
      </c>
      <c r="F38" s="61">
        <f t="shared" si="11"/>
        <v>2161.4</v>
      </c>
      <c r="G38" s="61">
        <f t="shared" si="11"/>
        <v>2662.1600000000003</v>
      </c>
      <c r="H38" s="61">
        <f t="shared" si="11"/>
        <v>2897.56</v>
      </c>
      <c r="I38" s="61">
        <f t="shared" si="11"/>
        <v>2546.6000000000004</v>
      </c>
      <c r="J38" s="61">
        <f t="shared" si="11"/>
        <v>2118.6</v>
      </c>
      <c r="K38" s="61">
        <f t="shared" si="11"/>
        <v>2602.2400000000002</v>
      </c>
      <c r="L38" s="61">
        <f t="shared" si="11"/>
        <v>1271.16</v>
      </c>
      <c r="M38" s="61">
        <f t="shared" si="11"/>
        <v>719.0400000000001</v>
      </c>
      <c r="N38" s="28">
        <f>SUM(B38:M38)</f>
        <v>25538.760000000002</v>
      </c>
    </row>
    <row r="39" spans="1:14" ht="18.75" customHeight="1">
      <c r="A39" s="57" t="s">
        <v>45</v>
      </c>
      <c r="B39" s="63">
        <v>761</v>
      </c>
      <c r="C39" s="63">
        <v>583</v>
      </c>
      <c r="D39" s="63">
        <v>505</v>
      </c>
      <c r="E39" s="63">
        <v>151</v>
      </c>
      <c r="F39" s="63">
        <v>505</v>
      </c>
      <c r="G39" s="63">
        <v>622</v>
      </c>
      <c r="H39" s="63">
        <v>677</v>
      </c>
      <c r="I39" s="63">
        <v>595</v>
      </c>
      <c r="J39" s="63">
        <v>495</v>
      </c>
      <c r="K39" s="63">
        <v>608</v>
      </c>
      <c r="L39" s="63">
        <v>297</v>
      </c>
      <c r="M39" s="63">
        <v>168</v>
      </c>
      <c r="N39" s="12">
        <v>5967</v>
      </c>
    </row>
    <row r="40" spans="1:14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822618.7352189218</v>
      </c>
      <c r="C42" s="65">
        <f aca="true" t="shared" si="12" ref="C42:M42">C43+C44+C45+C46</f>
        <v>581075.6568792394</v>
      </c>
      <c r="D42" s="65">
        <f t="shared" si="12"/>
        <v>583742.7165212419</v>
      </c>
      <c r="E42" s="65">
        <f t="shared" si="12"/>
        <v>128009.04629618798</v>
      </c>
      <c r="F42" s="65">
        <f t="shared" si="12"/>
        <v>535441.7831352834</v>
      </c>
      <c r="G42" s="65">
        <f t="shared" si="12"/>
        <v>697615.4482519693</v>
      </c>
      <c r="H42" s="65">
        <f t="shared" si="12"/>
        <v>764901.3789879682</v>
      </c>
      <c r="I42" s="65">
        <f t="shared" si="12"/>
        <v>673777.7937972521</v>
      </c>
      <c r="J42" s="65">
        <f t="shared" si="12"/>
        <v>550299.0049614214</v>
      </c>
      <c r="K42" s="65">
        <f t="shared" si="12"/>
        <v>642055.4744695738</v>
      </c>
      <c r="L42" s="65">
        <f t="shared" si="12"/>
        <v>294721.43941739626</v>
      </c>
      <c r="M42" s="65">
        <f t="shared" si="12"/>
        <v>179156.00484738444</v>
      </c>
      <c r="N42" s="65">
        <f>N43+N44+N45+N46</f>
        <v>6453414.48278384</v>
      </c>
    </row>
    <row r="43" spans="1:14" ht="18.75" customHeight="1">
      <c r="A43" s="62" t="s">
        <v>86</v>
      </c>
      <c r="B43" s="59">
        <f aca="true" t="shared" si="13" ref="B43:H43">B35*B7</f>
        <v>822064.29522796</v>
      </c>
      <c r="C43" s="59">
        <f t="shared" si="13"/>
        <v>580493.6068854999</v>
      </c>
      <c r="D43" s="59">
        <f t="shared" si="13"/>
        <v>573549.58651809</v>
      </c>
      <c r="E43" s="59">
        <f t="shared" si="13"/>
        <v>127734.58629359999</v>
      </c>
      <c r="F43" s="59">
        <f t="shared" si="13"/>
        <v>535009.2631355</v>
      </c>
      <c r="G43" s="59">
        <f t="shared" si="13"/>
        <v>697232.4082596601</v>
      </c>
      <c r="H43" s="59">
        <f t="shared" si="13"/>
        <v>764355.038975</v>
      </c>
      <c r="I43" s="59">
        <f>I35*I7</f>
        <v>673386.4738019999</v>
      </c>
      <c r="J43" s="59">
        <f>J35*J7</f>
        <v>549929.43497275</v>
      </c>
      <c r="K43" s="59">
        <f>K35*K7</f>
        <v>641548.5644798399</v>
      </c>
      <c r="L43" s="59">
        <f>L35*L7</f>
        <v>294404.71942196</v>
      </c>
      <c r="M43" s="59">
        <f>M35*M7</f>
        <v>179024.33484365002</v>
      </c>
      <c r="N43" s="61">
        <f>SUM(B43:M43)</f>
        <v>6438732.312815511</v>
      </c>
    </row>
    <row r="44" spans="1:14" ht="18.75" customHeight="1">
      <c r="A44" s="62" t="s">
        <v>87</v>
      </c>
      <c r="B44" s="59">
        <f aca="true" t="shared" si="14" ref="B44:M44">B36*B7</f>
        <v>-2702.6400090382003</v>
      </c>
      <c r="C44" s="59">
        <f t="shared" si="14"/>
        <v>-1913.1900062605</v>
      </c>
      <c r="D44" s="59">
        <f t="shared" si="14"/>
        <v>-1886.989996848</v>
      </c>
      <c r="E44" s="59">
        <f t="shared" si="14"/>
        <v>-371.819997412</v>
      </c>
      <c r="F44" s="59">
        <f t="shared" si="14"/>
        <v>-1728.8800002166</v>
      </c>
      <c r="G44" s="59">
        <f t="shared" si="14"/>
        <v>-2279.1200076909</v>
      </c>
      <c r="H44" s="59">
        <f t="shared" si="14"/>
        <v>-2351.2199870319</v>
      </c>
      <c r="I44" s="59">
        <f t="shared" si="14"/>
        <v>-2155.2800047478</v>
      </c>
      <c r="J44" s="59">
        <f t="shared" si="14"/>
        <v>-1749.0300113285998</v>
      </c>
      <c r="K44" s="59">
        <f t="shared" si="14"/>
        <v>-2095.330010266</v>
      </c>
      <c r="L44" s="59">
        <f t="shared" si="14"/>
        <v>-954.4400045637001</v>
      </c>
      <c r="M44" s="59">
        <f t="shared" si="14"/>
        <v>-587.3699962656</v>
      </c>
      <c r="N44" s="28">
        <f>SUM(B44:M44)</f>
        <v>-20775.3100316698</v>
      </c>
    </row>
    <row r="45" spans="1:14" ht="18.75" customHeight="1">
      <c r="A45" s="62" t="s">
        <v>47</v>
      </c>
      <c r="B45" s="59">
        <f aca="true" t="shared" si="15" ref="B45:M45">B38</f>
        <v>3257.0800000000004</v>
      </c>
      <c r="C45" s="59">
        <f t="shared" si="15"/>
        <v>2495.2400000000002</v>
      </c>
      <c r="D45" s="59">
        <f t="shared" si="15"/>
        <v>2161.4</v>
      </c>
      <c r="E45" s="59">
        <f t="shared" si="15"/>
        <v>646.2800000000001</v>
      </c>
      <c r="F45" s="59">
        <f t="shared" si="15"/>
        <v>2161.4</v>
      </c>
      <c r="G45" s="59">
        <f t="shared" si="15"/>
        <v>2662.1600000000003</v>
      </c>
      <c r="H45" s="59">
        <f t="shared" si="15"/>
        <v>2897.56</v>
      </c>
      <c r="I45" s="59">
        <f t="shared" si="15"/>
        <v>2546.6000000000004</v>
      </c>
      <c r="J45" s="59">
        <f t="shared" si="15"/>
        <v>2118.6</v>
      </c>
      <c r="K45" s="59">
        <f t="shared" si="15"/>
        <v>2602.2400000000002</v>
      </c>
      <c r="L45" s="59">
        <f t="shared" si="15"/>
        <v>1271.16</v>
      </c>
      <c r="M45" s="59">
        <f t="shared" si="15"/>
        <v>719.0400000000001</v>
      </c>
      <c r="N45" s="61">
        <f>SUM(B45:M45)</f>
        <v>25538.760000000002</v>
      </c>
    </row>
    <row r="46" spans="1:14" ht="18.75" customHeight="1">
      <c r="A46" s="2" t="s">
        <v>95</v>
      </c>
      <c r="B46" s="59">
        <v>0</v>
      </c>
      <c r="C46" s="59">
        <v>0</v>
      </c>
      <c r="D46" s="59">
        <v>9918.72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9918.72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-85192.92</v>
      </c>
      <c r="C48" s="28">
        <f aca="true" t="shared" si="16" ref="C48:M48">+C49+C52+C60+C61</f>
        <v>-85517.23999999999</v>
      </c>
      <c r="D48" s="28">
        <f t="shared" si="16"/>
        <v>-59788.840000000004</v>
      </c>
      <c r="E48" s="28">
        <f t="shared" si="16"/>
        <v>-12663.119999999999</v>
      </c>
      <c r="F48" s="28">
        <f t="shared" si="16"/>
        <v>-50645</v>
      </c>
      <c r="G48" s="28">
        <f t="shared" si="16"/>
        <v>-93265.84</v>
      </c>
      <c r="H48" s="28">
        <f t="shared" si="16"/>
        <v>-115528.68</v>
      </c>
      <c r="I48" s="28">
        <f t="shared" si="16"/>
        <v>-51839.72</v>
      </c>
      <c r="J48" s="28">
        <f t="shared" si="16"/>
        <v>-75430.24</v>
      </c>
      <c r="K48" s="28">
        <f t="shared" si="16"/>
        <v>-60016.840000000004</v>
      </c>
      <c r="L48" s="28">
        <f t="shared" si="16"/>
        <v>-35475</v>
      </c>
      <c r="M48" s="28">
        <f t="shared" si="16"/>
        <v>-25255.8</v>
      </c>
      <c r="N48" s="28">
        <f>+N49+N52+N60+N61</f>
        <v>-750619.2400000001</v>
      </c>
    </row>
    <row r="49" spans="1:14" ht="18.75" customHeight="1">
      <c r="A49" s="17" t="s">
        <v>48</v>
      </c>
      <c r="B49" s="29">
        <f>B50+B51</f>
        <v>-84983.2</v>
      </c>
      <c r="C49" s="29">
        <f>C50+C51</f>
        <v>-85397.4</v>
      </c>
      <c r="D49" s="29">
        <f>D50+D51</f>
        <v>-59690.4</v>
      </c>
      <c r="E49" s="29">
        <f>E50+E51</f>
        <v>-12581.8</v>
      </c>
      <c r="F49" s="29">
        <f aca="true" t="shared" si="17" ref="F49:M49">F50+F51</f>
        <v>-50623.6</v>
      </c>
      <c r="G49" s="29">
        <f t="shared" si="17"/>
        <v>-93210.2</v>
      </c>
      <c r="H49" s="29">
        <f t="shared" si="17"/>
        <v>-115417.4</v>
      </c>
      <c r="I49" s="29">
        <f t="shared" si="17"/>
        <v>-51737</v>
      </c>
      <c r="J49" s="29">
        <f t="shared" si="17"/>
        <v>-75224.8</v>
      </c>
      <c r="K49" s="29">
        <f t="shared" si="17"/>
        <v>-59918.4</v>
      </c>
      <c r="L49" s="29">
        <f t="shared" si="17"/>
        <v>-35389.4</v>
      </c>
      <c r="M49" s="29">
        <f t="shared" si="17"/>
        <v>-25213</v>
      </c>
      <c r="N49" s="28">
        <f aca="true" t="shared" si="18" ref="N49:N61">SUM(B49:M49)</f>
        <v>-749386.6000000001</v>
      </c>
    </row>
    <row r="50" spans="1:14" ht="18.75" customHeight="1">
      <c r="A50" s="13" t="s">
        <v>49</v>
      </c>
      <c r="B50" s="20">
        <f>ROUND(-B9*$D$3,2)</f>
        <v>-84983.2</v>
      </c>
      <c r="C50" s="20">
        <f>ROUND(-C9*$D$3,2)</f>
        <v>-85397.4</v>
      </c>
      <c r="D50" s="20">
        <f>ROUND(-D9*$D$3,2)</f>
        <v>-59690.4</v>
      </c>
      <c r="E50" s="20">
        <f>ROUND(-E9*$D$3,2)</f>
        <v>-12581.8</v>
      </c>
      <c r="F50" s="20">
        <f aca="true" t="shared" si="19" ref="F50:M50">ROUND(-F9*$D$3,2)</f>
        <v>-50623.6</v>
      </c>
      <c r="G50" s="20">
        <f t="shared" si="19"/>
        <v>-93210.2</v>
      </c>
      <c r="H50" s="20">
        <f t="shared" si="19"/>
        <v>-115417.4</v>
      </c>
      <c r="I50" s="20">
        <f t="shared" si="19"/>
        <v>-51737</v>
      </c>
      <c r="J50" s="20">
        <f t="shared" si="19"/>
        <v>-75224.8</v>
      </c>
      <c r="K50" s="20">
        <f t="shared" si="19"/>
        <v>-59918.4</v>
      </c>
      <c r="L50" s="20">
        <f t="shared" si="19"/>
        <v>-35389.4</v>
      </c>
      <c r="M50" s="20">
        <f t="shared" si="19"/>
        <v>-25213</v>
      </c>
      <c r="N50" s="50">
        <f t="shared" si="18"/>
        <v>-749386.6000000001</v>
      </c>
    </row>
    <row r="51" spans="1:14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</row>
    <row r="52" spans="1:14" ht="18.75" customHeight="1">
      <c r="A52" s="17" t="s">
        <v>51</v>
      </c>
      <c r="B52" s="29">
        <f>SUM(B53:B59)</f>
        <v>-209.72</v>
      </c>
      <c r="C52" s="29">
        <f aca="true" t="shared" si="21" ref="C52:M52">SUM(C53:C59)</f>
        <v>-119.84</v>
      </c>
      <c r="D52" s="29">
        <f t="shared" si="21"/>
        <v>-98.44</v>
      </c>
      <c r="E52" s="29">
        <f t="shared" si="21"/>
        <v>-81.32</v>
      </c>
      <c r="F52" s="29">
        <f t="shared" si="21"/>
        <v>-21.4</v>
      </c>
      <c r="G52" s="29">
        <f t="shared" si="21"/>
        <v>-55.64</v>
      </c>
      <c r="H52" s="29">
        <f t="shared" si="21"/>
        <v>-111.28</v>
      </c>
      <c r="I52" s="29">
        <f t="shared" si="21"/>
        <v>-102.72</v>
      </c>
      <c r="J52" s="29">
        <f t="shared" si="21"/>
        <v>-205.44</v>
      </c>
      <c r="K52" s="29">
        <f t="shared" si="21"/>
        <v>-98.44</v>
      </c>
      <c r="L52" s="29">
        <f t="shared" si="21"/>
        <v>-85.6</v>
      </c>
      <c r="M52" s="29">
        <f t="shared" si="21"/>
        <v>-42.8</v>
      </c>
      <c r="N52" s="29">
        <f>SUM(N53:N59)</f>
        <v>-1232.6399999999999</v>
      </c>
    </row>
    <row r="53" spans="1:14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</row>
    <row r="56" spans="1:14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</row>
    <row r="57" spans="1:14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</row>
    <row r="59" spans="1:14" ht="18.75" customHeight="1">
      <c r="A59" s="16" t="s">
        <v>88</v>
      </c>
      <c r="B59" s="27">
        <v>-209.72</v>
      </c>
      <c r="C59" s="27">
        <v>-119.84</v>
      </c>
      <c r="D59" s="27">
        <v>-98.44</v>
      </c>
      <c r="E59" s="27">
        <v>-81.32</v>
      </c>
      <c r="F59" s="27">
        <v>-21.4</v>
      </c>
      <c r="G59" s="27">
        <v>-55.64</v>
      </c>
      <c r="H59" s="27">
        <v>-111.28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-1232.6399999999999</v>
      </c>
    </row>
    <row r="60" spans="1:14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</row>
    <row r="61" spans="1:14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14" ht="15.75">
      <c r="A63" s="2" t="s">
        <v>101</v>
      </c>
      <c r="B63" s="32">
        <f aca="true" t="shared" si="22" ref="B63:M63">+B42+B48</f>
        <v>737425.8152189218</v>
      </c>
      <c r="C63" s="32">
        <f t="shared" si="22"/>
        <v>495558.4168792394</v>
      </c>
      <c r="D63" s="32">
        <f t="shared" si="22"/>
        <v>523953.8765212419</v>
      </c>
      <c r="E63" s="32">
        <f t="shared" si="22"/>
        <v>115345.92629618799</v>
      </c>
      <c r="F63" s="32">
        <f t="shared" si="22"/>
        <v>484796.7831352834</v>
      </c>
      <c r="G63" s="32">
        <f t="shared" si="22"/>
        <v>604349.6082519693</v>
      </c>
      <c r="H63" s="32">
        <f t="shared" si="22"/>
        <v>649372.6989879683</v>
      </c>
      <c r="I63" s="32">
        <f t="shared" si="22"/>
        <v>621938.0737972521</v>
      </c>
      <c r="J63" s="32">
        <f t="shared" si="22"/>
        <v>474868.7649614214</v>
      </c>
      <c r="K63" s="32">
        <f t="shared" si="22"/>
        <v>582038.6344695739</v>
      </c>
      <c r="L63" s="32">
        <f t="shared" si="22"/>
        <v>259246.43941739626</v>
      </c>
      <c r="M63" s="32">
        <f t="shared" si="22"/>
        <v>153900.20484738445</v>
      </c>
      <c r="N63" s="32">
        <f>SUM(B63:M63)</f>
        <v>5702795.24278384</v>
      </c>
    </row>
    <row r="64" spans="1:14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737425.82</v>
      </c>
      <c r="C66" s="39">
        <f aca="true" t="shared" si="23" ref="C66:M66">SUM(C67:C80)</f>
        <v>495558.4</v>
      </c>
      <c r="D66" s="39">
        <f t="shared" si="23"/>
        <v>523953.87999999995</v>
      </c>
      <c r="E66" s="39">
        <f t="shared" si="23"/>
        <v>115345.93</v>
      </c>
      <c r="F66" s="39">
        <f t="shared" si="23"/>
        <v>484796.78</v>
      </c>
      <c r="G66" s="39">
        <f t="shared" si="23"/>
        <v>604349.61</v>
      </c>
      <c r="H66" s="39">
        <f t="shared" si="23"/>
        <v>649372.7</v>
      </c>
      <c r="I66" s="39">
        <f t="shared" si="23"/>
        <v>621938.06</v>
      </c>
      <c r="J66" s="39">
        <f t="shared" si="23"/>
        <v>474868.76</v>
      </c>
      <c r="K66" s="39">
        <f t="shared" si="23"/>
        <v>582038.63</v>
      </c>
      <c r="L66" s="39">
        <f t="shared" si="23"/>
        <v>259246.44</v>
      </c>
      <c r="M66" s="39">
        <f t="shared" si="23"/>
        <v>153900.2</v>
      </c>
      <c r="N66" s="32">
        <f>SUM(N67:N80)</f>
        <v>5702795.21</v>
      </c>
    </row>
    <row r="67" spans="1:14" ht="18.75" customHeight="1">
      <c r="A67" s="17" t="s">
        <v>91</v>
      </c>
      <c r="B67" s="39">
        <v>148276.22</v>
      </c>
      <c r="C67" s="39">
        <v>143942.07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292218.29000000004</v>
      </c>
    </row>
    <row r="68" spans="1:14" ht="18.75" customHeight="1">
      <c r="A68" s="17" t="s">
        <v>92</v>
      </c>
      <c r="B68" s="39">
        <v>589149.6</v>
      </c>
      <c r="C68" s="39">
        <v>351616.33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940765.9299999999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v>523953.87999999995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523953.87999999995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115345.93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115345.93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484796.78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484796.78</v>
      </c>
    </row>
    <row r="72" spans="1:14" ht="18.75" customHeight="1">
      <c r="A72" s="17" t="s">
        <v>105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604349.61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604349.61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495391.11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495391.11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153981.59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153981.59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621938.06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621938.06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474868.76</v>
      </c>
      <c r="K76" s="38">
        <v>0</v>
      </c>
      <c r="L76" s="38">
        <v>0</v>
      </c>
      <c r="M76" s="38">
        <v>0</v>
      </c>
      <c r="N76" s="32">
        <f t="shared" si="24"/>
        <v>474868.76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582038.63</v>
      </c>
      <c r="L77" s="38">
        <v>0</v>
      </c>
      <c r="M77" s="66"/>
      <c r="N77" s="29">
        <f t="shared" si="24"/>
        <v>582038.63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259246.44</v>
      </c>
      <c r="M78" s="38">
        <v>0</v>
      </c>
      <c r="N78" s="32">
        <f t="shared" si="24"/>
        <v>259246.44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153900.2</v>
      </c>
      <c r="N79" s="29">
        <f t="shared" si="24"/>
        <v>153900.2</v>
      </c>
    </row>
    <row r="80" spans="1:14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2.035717045319236</v>
      </c>
      <c r="C84" s="48">
        <v>2.0472502969794952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1.7821622612662993</v>
      </c>
      <c r="C85" s="48">
        <v>1.7052922001665494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1.6623328365699146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2.0964468767800195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1.9391493004370655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102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1.5377596912468436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1.8062458631383786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1.7648441747843127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1.7568760936438315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1.973345638985826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1.8906839575768761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2.2499022040673644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2.195969857415479</v>
      </c>
      <c r="N96" s="54"/>
    </row>
    <row r="97" ht="21" customHeight="1">
      <c r="A97" s="43" t="s">
        <v>100</v>
      </c>
    </row>
    <row r="100" ht="14.25">
      <c r="B100" s="44"/>
    </row>
    <row r="101" ht="14.25">
      <c r="H101" s="45"/>
    </row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s1195646</cp:lastModifiedBy>
  <cp:lastPrinted>2015-01-22T10:55:12Z</cp:lastPrinted>
  <dcterms:created xsi:type="dcterms:W3CDTF">2012-11-28T17:54:39Z</dcterms:created>
  <dcterms:modified xsi:type="dcterms:W3CDTF">2016-01-19T13:31:08Z</dcterms:modified>
  <cp:category/>
  <cp:version/>
  <cp:contentType/>
  <cp:contentStatus/>
</cp:coreProperties>
</file>