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<sst xmlns="http://schemas.openxmlformats.org/spreadsheetml/2006/main" count="131" uniqueCount="131">
  <si>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</si>
  <si>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</si>
  <si>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</si>
  <si>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</si>
  <si>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</si>
  <si>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</si>
  <si>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</si>
  <si>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</si>
  <si>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</si>
  <si>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</si>
  <si>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</si>
  <si>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</si>
  <si>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</si>
  <si>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</si>
  <si>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</si>
  <si>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</si>
  <si>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</si>
  <si>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</si>
  <si>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</si>
  <si>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</si>
  <si>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</si>
  <si>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</si>
  <si>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</si>
  <si>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</si>
  <si>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</si>
  <si>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</si>
  <si>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</si>
  <si>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</si>
  <si>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</si>
  <si>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</si>
  <si>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</si>
  <si>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</si>
  <si>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</si>
  <si>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</si>
  <si>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</si>
  <si>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</si>
  <si>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</si>
  <si>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</si>
  <si>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</si>
  <si>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</si>
  <si>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</si>
  <si>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</si>
  <si>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</si>
  <si>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</si>
  <si>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</si>
  <si>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</si>
  <si>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</si>
  <si>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</si>
  <si>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</si>
  <si>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</si>
  <si>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</si>
  <si>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</si>
  <si>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</si>
  <si>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</si>
  <si>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</si>
  <si>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</si>
  <si>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</si>
  <si>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</si>
  <si>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</si>
  <si>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</si>
  <si>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</si>
  <si>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</si>
  <si>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</si>
  <si>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</si>
  <si>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</si>
  <si>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</si>
  <si>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</si>
  <si>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</si>
  <si>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</si>
  <si>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</si>
  <si>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</si>
  <si>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</si>
  <si>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</si>
  <si>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</si>
  <si>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</si>
  <si>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</si>
  <si>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</si>
  <si>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</si>
  <si>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</si>
  <si>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</si>
  <si>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</si>
  <si>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</si>
  <si>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</si>
  <si>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</si>
  <si>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</si>
  <si>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</si>
  <si>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</si>
  <si>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</si>
  <si>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</si>
  <si>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</si>
  <si>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</si>
  <si>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</si>
  <si>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</si>
  <si>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</si>
  <si>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</si>
  <si>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</si>
  <si>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</si>
  <si>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</si>
  <si>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</si>
  <si>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</si>
  <si>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</si>
  <si>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</si>
  <si>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</si>
  <si>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</si>
  <si>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</si>
  <si>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</si>
  <si>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</si>
  <si>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</si>
  <si>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</si>
  <si>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</si>
  <si>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</si>
  <si>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</si>
  <si>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</si>
  <si>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</si>
  <si>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</si>
  <si>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</si>
  <si>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</si>
  <si>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</si>
  <si>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</si>
  <si>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</si>
  <si>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</si>
  <si>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</si>
  <si>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</si>
  <si>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</si>
  <si>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</si>
  <si>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</si>
  <si>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</si>
  <si>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</si>
  <si>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</si>
  <si>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</si>
  <si>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31/01/16 - VENCIMENTO 05/02/16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</si>
</sst>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181397</v>
      </c>
      <c r="C7" s="9">
        <f t="shared" si="0"/>
        <v>240648</v>
      </c>
      <c r="D7" s="9">
        <f t="shared" si="0"/>
        <v>255721</v>
      </c>
      <c r="E7" s="9">
        <f t="shared" si="0"/>
        <v>150005</v>
      </c>
      <c r="F7" s="9">
        <f t="shared" si="0"/>
        <v>239485</v>
      </c>
      <c r="G7" s="9">
        <f t="shared" si="0"/>
        <v>404144</v>
      </c>
      <c r="H7" s="9">
        <f t="shared" si="0"/>
        <v>137467</v>
      </c>
      <c r="I7" s="9">
        <f t="shared" si="0"/>
        <v>28225</v>
      </c>
      <c r="J7" s="9">
        <f t="shared" si="0"/>
        <v>109488</v>
      </c>
      <c r="K7" s="9">
        <f t="shared" si="0"/>
        <v>1746580</v>
      </c>
      <c r="L7" s="52"/>
    </row>
    <row r="8" spans="1:11" ht="17.25" customHeight="1">
      <c r="A8" s="10" t="s">
        <v>101</v>
      </c>
      <c r="B8" s="11">
        <f>B9+B12+B16</f>
        <v>100837</v>
      </c>
      <c r="C8" s="11">
        <f aca="true" t="shared" si="1" ref="C8:J8">C9+C12+C16</f>
        <v>141871</v>
      </c>
      <c r="D8" s="11">
        <f t="shared" si="1"/>
        <v>139984</v>
      </c>
      <c r="E8" s="11">
        <f t="shared" si="1"/>
        <v>87657</v>
      </c>
      <c r="F8" s="11">
        <f t="shared" si="1"/>
        <v>127158</v>
      </c>
      <c r="G8" s="11">
        <f t="shared" si="1"/>
        <v>216496</v>
      </c>
      <c r="H8" s="11">
        <f t="shared" si="1"/>
        <v>85645</v>
      </c>
      <c r="I8" s="11">
        <f t="shared" si="1"/>
        <v>14207</v>
      </c>
      <c r="J8" s="11">
        <f t="shared" si="1"/>
        <v>60466</v>
      </c>
      <c r="K8" s="11">
        <f>SUM(B8:J8)</f>
        <v>974321</v>
      </c>
    </row>
    <row r="9" spans="1:11" ht="17.25" customHeight="1">
      <c r="A9" s="15" t="s">
        <v>17</v>
      </c>
      <c r="B9" s="13">
        <f>+B10+B11</f>
        <v>21839</v>
      </c>
      <c r="C9" s="13">
        <f aca="true" t="shared" si="2" ref="C9:J9">+C10+C11</f>
        <v>32363</v>
      </c>
      <c r="D9" s="13">
        <f t="shared" si="2"/>
        <v>29155</v>
      </c>
      <c r="E9" s="13">
        <f t="shared" si="2"/>
        <v>19658</v>
      </c>
      <c r="F9" s="13">
        <f t="shared" si="2"/>
        <v>24495</v>
      </c>
      <c r="G9" s="13">
        <f t="shared" si="2"/>
        <v>32912</v>
      </c>
      <c r="H9" s="13">
        <f t="shared" si="2"/>
        <v>19769</v>
      </c>
      <c r="I9" s="13">
        <f t="shared" si="2"/>
        <v>3634</v>
      </c>
      <c r="J9" s="13">
        <f t="shared" si="2"/>
        <v>11871</v>
      </c>
      <c r="K9" s="11">
        <f>SUM(B9:J9)</f>
        <v>195696</v>
      </c>
    </row>
    <row r="10" spans="1:11" ht="17.25" customHeight="1">
      <c r="A10" s="29" t="s">
        <v>18</v>
      </c>
      <c r="B10" s="13">
        <v>21839</v>
      </c>
      <c r="C10" s="13">
        <v>32363</v>
      </c>
      <c r="D10" s="13">
        <v>29155</v>
      </c>
      <c r="E10" s="13">
        <v>19658</v>
      </c>
      <c r="F10" s="13">
        <v>24495</v>
      </c>
      <c r="G10" s="13">
        <v>32912</v>
      </c>
      <c r="H10" s="13">
        <v>19769</v>
      </c>
      <c r="I10" s="13">
        <v>3634</v>
      </c>
      <c r="J10" s="13">
        <v>11871</v>
      </c>
      <c r="K10" s="11">
        <f>SUM(B10:J10)</f>
        <v>195696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71849</v>
      </c>
      <c r="C12" s="17">
        <f t="shared" si="3"/>
        <v>100112</v>
      </c>
      <c r="D12" s="17">
        <f t="shared" si="3"/>
        <v>101375</v>
      </c>
      <c r="E12" s="17">
        <f t="shared" si="3"/>
        <v>62259</v>
      </c>
      <c r="F12" s="17">
        <f t="shared" si="3"/>
        <v>92579</v>
      </c>
      <c r="G12" s="17">
        <f t="shared" si="3"/>
        <v>166284</v>
      </c>
      <c r="H12" s="17">
        <f t="shared" si="3"/>
        <v>60279</v>
      </c>
      <c r="I12" s="17">
        <f t="shared" si="3"/>
        <v>9575</v>
      </c>
      <c r="J12" s="17">
        <f t="shared" si="3"/>
        <v>44219</v>
      </c>
      <c r="K12" s="11">
        <f aca="true" t="shared" si="4" ref="K12:K27">SUM(B12:J12)</f>
        <v>708531</v>
      </c>
    </row>
    <row r="13" spans="1:13" ht="17.25" customHeight="1">
      <c r="A13" s="14" t="s">
        <v>20</v>
      </c>
      <c r="B13" s="13">
        <v>36513</v>
      </c>
      <c r="C13" s="13">
        <v>55365</v>
      </c>
      <c r="D13" s="13">
        <v>54612</v>
      </c>
      <c r="E13" s="13">
        <v>33840</v>
      </c>
      <c r="F13" s="13">
        <v>47025</v>
      </c>
      <c r="G13" s="13">
        <v>79212</v>
      </c>
      <c r="H13" s="13">
        <v>29231</v>
      </c>
      <c r="I13" s="13">
        <v>5811</v>
      </c>
      <c r="J13" s="13">
        <v>23982</v>
      </c>
      <c r="K13" s="11">
        <f t="shared" si="4"/>
        <v>365591</v>
      </c>
      <c r="L13" s="52"/>
      <c r="M13" s="53"/>
    </row>
    <row r="14" spans="1:12" ht="17.25" customHeight="1">
      <c r="A14" s="14" t="s">
        <v>21</v>
      </c>
      <c r="B14" s="13">
        <v>34720</v>
      </c>
      <c r="C14" s="13">
        <v>43918</v>
      </c>
      <c r="D14" s="13">
        <v>46106</v>
      </c>
      <c r="E14" s="13">
        <v>27883</v>
      </c>
      <c r="F14" s="13">
        <v>44902</v>
      </c>
      <c r="G14" s="13">
        <v>86056</v>
      </c>
      <c r="H14" s="13">
        <v>30335</v>
      </c>
      <c r="I14" s="13">
        <v>3677</v>
      </c>
      <c r="J14" s="13">
        <v>19958</v>
      </c>
      <c r="K14" s="11">
        <f t="shared" si="4"/>
        <v>337555</v>
      </c>
      <c r="L14" s="52"/>
    </row>
    <row r="15" spans="1:11" ht="17.25" customHeight="1">
      <c r="A15" s="14" t="s">
        <v>22</v>
      </c>
      <c r="B15" s="13">
        <v>616</v>
      </c>
      <c r="C15" s="13">
        <v>829</v>
      </c>
      <c r="D15" s="13">
        <v>657</v>
      </c>
      <c r="E15" s="13">
        <v>536</v>
      </c>
      <c r="F15" s="13">
        <v>652</v>
      </c>
      <c r="G15" s="13">
        <v>1016</v>
      </c>
      <c r="H15" s="13">
        <v>713</v>
      </c>
      <c r="I15" s="13">
        <v>87</v>
      </c>
      <c r="J15" s="13">
        <v>279</v>
      </c>
      <c r="K15" s="11">
        <f t="shared" si="4"/>
        <v>5385</v>
      </c>
    </row>
    <row r="16" spans="1:11" ht="17.25" customHeight="1">
      <c r="A16" s="15" t="s">
        <v>97</v>
      </c>
      <c r="B16" s="13">
        <f>B17+B18+B19</f>
        <v>7149</v>
      </c>
      <c r="C16" s="13">
        <f aca="true" t="shared" si="5" ref="C16:J16">C17+C18+C19</f>
        <v>9396</v>
      </c>
      <c r="D16" s="13">
        <f t="shared" si="5"/>
        <v>9454</v>
      </c>
      <c r="E16" s="13">
        <f t="shared" si="5"/>
        <v>5740</v>
      </c>
      <c r="F16" s="13">
        <f t="shared" si="5"/>
        <v>10084</v>
      </c>
      <c r="G16" s="13">
        <f t="shared" si="5"/>
        <v>17300</v>
      </c>
      <c r="H16" s="13">
        <f t="shared" si="5"/>
        <v>5597</v>
      </c>
      <c r="I16" s="13">
        <f t="shared" si="5"/>
        <v>998</v>
      </c>
      <c r="J16" s="13">
        <f t="shared" si="5"/>
        <v>4376</v>
      </c>
      <c r="K16" s="11">
        <f t="shared" si="4"/>
        <v>70094</v>
      </c>
    </row>
    <row r="17" spans="1:11" ht="17.25" customHeight="1">
      <c r="A17" s="14" t="s">
        <v>98</v>
      </c>
      <c r="B17" s="13">
        <v>5307</v>
      </c>
      <c r="C17" s="13">
        <v>7248</v>
      </c>
      <c r="D17" s="13">
        <v>6811</v>
      </c>
      <c r="E17" s="13">
        <v>4165</v>
      </c>
      <c r="F17" s="13">
        <v>7148</v>
      </c>
      <c r="G17" s="13">
        <v>11209</v>
      </c>
      <c r="H17" s="13">
        <v>3814</v>
      </c>
      <c r="I17" s="13">
        <v>784</v>
      </c>
      <c r="J17" s="13">
        <v>3028</v>
      </c>
      <c r="K17" s="11">
        <f t="shared" si="4"/>
        <v>49514</v>
      </c>
    </row>
    <row r="18" spans="1:11" ht="17.25" customHeight="1">
      <c r="A18" s="14" t="s">
        <v>99</v>
      </c>
      <c r="B18" s="13">
        <v>1625</v>
      </c>
      <c r="C18" s="13">
        <v>1995</v>
      </c>
      <c r="D18" s="13">
        <v>2489</v>
      </c>
      <c r="E18" s="13">
        <v>1494</v>
      </c>
      <c r="F18" s="13">
        <v>2821</v>
      </c>
      <c r="G18" s="13">
        <v>5721</v>
      </c>
      <c r="H18" s="13">
        <v>1282</v>
      </c>
      <c r="I18" s="13">
        <v>208</v>
      </c>
      <c r="J18" s="13">
        <v>1282</v>
      </c>
      <c r="K18" s="11">
        <f t="shared" si="4"/>
        <v>18917</v>
      </c>
    </row>
    <row r="19" spans="1:11" ht="17.25" customHeight="1">
      <c r="A19" s="14" t="s">
        <v>100</v>
      </c>
      <c r="B19" s="13">
        <v>217</v>
      </c>
      <c r="C19" s="13">
        <v>153</v>
      </c>
      <c r="D19" s="13">
        <v>154</v>
      </c>
      <c r="E19" s="13">
        <v>81</v>
      </c>
      <c r="F19" s="13">
        <v>115</v>
      </c>
      <c r="G19" s="13">
        <v>370</v>
      </c>
      <c r="H19" s="13">
        <v>501</v>
      </c>
      <c r="I19" s="13">
        <v>6</v>
      </c>
      <c r="J19" s="13">
        <v>66</v>
      </c>
      <c r="K19" s="11">
        <f t="shared" si="4"/>
        <v>1663</v>
      </c>
    </row>
    <row r="20" spans="1:11" ht="17.25" customHeight="1">
      <c r="A20" s="16" t="s">
        <v>23</v>
      </c>
      <c r="B20" s="11">
        <f>+B21+B22+B23</f>
        <v>56210</v>
      </c>
      <c r="C20" s="11">
        <f aca="true" t="shared" si="6" ref="C20:J20">+C21+C22+C23</f>
        <v>62263</v>
      </c>
      <c r="D20" s="11">
        <f t="shared" si="6"/>
        <v>74505</v>
      </c>
      <c r="E20" s="11">
        <f t="shared" si="6"/>
        <v>39800</v>
      </c>
      <c r="F20" s="11">
        <f t="shared" si="6"/>
        <v>82644</v>
      </c>
      <c r="G20" s="11">
        <f t="shared" si="6"/>
        <v>149738</v>
      </c>
      <c r="H20" s="11">
        <f t="shared" si="6"/>
        <v>37521</v>
      </c>
      <c r="I20" s="11">
        <f t="shared" si="6"/>
        <v>8094</v>
      </c>
      <c r="J20" s="11">
        <f t="shared" si="6"/>
        <v>30175</v>
      </c>
      <c r="K20" s="11">
        <f t="shared" si="4"/>
        <v>540950</v>
      </c>
    </row>
    <row r="21" spans="1:12" ht="17.25" customHeight="1">
      <c r="A21" s="12" t="s">
        <v>24</v>
      </c>
      <c r="B21" s="13">
        <v>33092</v>
      </c>
      <c r="C21" s="13">
        <v>39479</v>
      </c>
      <c r="D21" s="13">
        <v>46576</v>
      </c>
      <c r="E21" s="13">
        <v>25152</v>
      </c>
      <c r="F21" s="13">
        <v>48684</v>
      </c>
      <c r="G21" s="13">
        <v>79477</v>
      </c>
      <c r="H21" s="13">
        <v>21965</v>
      </c>
      <c r="I21" s="13">
        <v>5618</v>
      </c>
      <c r="J21" s="13">
        <v>18671</v>
      </c>
      <c r="K21" s="11">
        <f t="shared" si="4"/>
        <v>318714</v>
      </c>
      <c r="L21" s="52"/>
    </row>
    <row r="22" spans="1:12" ht="17.25" customHeight="1">
      <c r="A22" s="12" t="s">
        <v>25</v>
      </c>
      <c r="B22" s="13">
        <v>22851</v>
      </c>
      <c r="C22" s="13">
        <v>22449</v>
      </c>
      <c r="D22" s="13">
        <v>27643</v>
      </c>
      <c r="E22" s="13">
        <v>14439</v>
      </c>
      <c r="F22" s="13">
        <v>33645</v>
      </c>
      <c r="G22" s="13">
        <v>69739</v>
      </c>
      <c r="H22" s="13">
        <v>15365</v>
      </c>
      <c r="I22" s="13">
        <v>2444</v>
      </c>
      <c r="J22" s="13">
        <v>11363</v>
      </c>
      <c r="K22" s="11">
        <f t="shared" si="4"/>
        <v>219938</v>
      </c>
      <c r="L22" s="52"/>
    </row>
    <row r="23" spans="1:11" ht="17.25" customHeight="1">
      <c r="A23" s="12" t="s">
        <v>26</v>
      </c>
      <c r="B23" s="13">
        <v>267</v>
      </c>
      <c r="C23" s="13">
        <v>335</v>
      </c>
      <c r="D23" s="13">
        <v>286</v>
      </c>
      <c r="E23" s="13">
        <v>209</v>
      </c>
      <c r="F23" s="13">
        <v>315</v>
      </c>
      <c r="G23" s="13">
        <v>522</v>
      </c>
      <c r="H23" s="13">
        <v>191</v>
      </c>
      <c r="I23" s="13">
        <v>32</v>
      </c>
      <c r="J23" s="13">
        <v>141</v>
      </c>
      <c r="K23" s="11">
        <f t="shared" si="4"/>
        <v>2298</v>
      </c>
    </row>
    <row r="24" spans="1:11" ht="17.25" customHeight="1">
      <c r="A24" s="16" t="s">
        <v>27</v>
      </c>
      <c r="B24" s="13">
        <v>24350</v>
      </c>
      <c r="C24" s="13">
        <v>36514</v>
      </c>
      <c r="D24" s="13">
        <v>41232</v>
      </c>
      <c r="E24" s="13">
        <v>22548</v>
      </c>
      <c r="F24" s="13">
        <v>29683</v>
      </c>
      <c r="G24" s="13">
        <v>37910</v>
      </c>
      <c r="H24" s="13">
        <v>13526</v>
      </c>
      <c r="I24" s="13">
        <v>5924</v>
      </c>
      <c r="J24" s="13">
        <v>18847</v>
      </c>
      <c r="K24" s="11">
        <f t="shared" si="4"/>
        <v>230534</v>
      </c>
    </row>
    <row r="25" spans="1:12" ht="17.25" customHeight="1">
      <c r="A25" s="12" t="s">
        <v>28</v>
      </c>
      <c r="B25" s="13">
        <v>15584</v>
      </c>
      <c r="C25" s="13">
        <v>23369</v>
      </c>
      <c r="D25" s="13">
        <v>26388</v>
      </c>
      <c r="E25" s="13">
        <v>14431</v>
      </c>
      <c r="F25" s="13">
        <v>18997</v>
      </c>
      <c r="G25" s="13">
        <v>24262</v>
      </c>
      <c r="H25" s="13">
        <v>8657</v>
      </c>
      <c r="I25" s="13">
        <v>3791</v>
      </c>
      <c r="J25" s="13">
        <v>12062</v>
      </c>
      <c r="K25" s="11">
        <f t="shared" si="4"/>
        <v>147541</v>
      </c>
      <c r="L25" s="52"/>
    </row>
    <row r="26" spans="1:12" ht="17.25" customHeight="1">
      <c r="A26" s="12" t="s">
        <v>29</v>
      </c>
      <c r="B26" s="13">
        <v>8766</v>
      </c>
      <c r="C26" s="13">
        <v>13145</v>
      </c>
      <c r="D26" s="13">
        <v>14844</v>
      </c>
      <c r="E26" s="13">
        <v>8117</v>
      </c>
      <c r="F26" s="13">
        <v>10686</v>
      </c>
      <c r="G26" s="13">
        <v>13648</v>
      </c>
      <c r="H26" s="13">
        <v>4869</v>
      </c>
      <c r="I26" s="13">
        <v>2133</v>
      </c>
      <c r="J26" s="13">
        <v>6785</v>
      </c>
      <c r="K26" s="11">
        <f t="shared" si="4"/>
        <v>82993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775</v>
      </c>
      <c r="I27" s="11">
        <v>0</v>
      </c>
      <c r="J27" s="11">
        <v>0</v>
      </c>
      <c r="K27" s="11">
        <f t="shared" si="4"/>
        <v>775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27591.03</v>
      </c>
      <c r="I35" s="19">
        <v>0</v>
      </c>
      <c r="J35" s="19">
        <v>0</v>
      </c>
      <c r="K35" s="23">
        <f>SUM(B35:J35)</f>
        <v>27591.03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489043.3</v>
      </c>
      <c r="C47" s="22">
        <f aca="true" t="shared" si="11" ref="C47:H47">+C48+C57</f>
        <v>735223.0599999999</v>
      </c>
      <c r="D47" s="22">
        <f t="shared" si="11"/>
        <v>878078.67</v>
      </c>
      <c r="E47" s="22">
        <f t="shared" si="11"/>
        <v>446959</v>
      </c>
      <c r="F47" s="22">
        <f t="shared" si="11"/>
        <v>681566.0700000001</v>
      </c>
      <c r="G47" s="22">
        <f t="shared" si="11"/>
        <v>985322.4299999999</v>
      </c>
      <c r="H47" s="22">
        <f t="shared" si="11"/>
        <v>420831.54000000004</v>
      </c>
      <c r="I47" s="22">
        <f>+I48+I57</f>
        <v>135950.17</v>
      </c>
      <c r="J47" s="22">
        <f>+J48+J57</f>
        <v>326412.76999999996</v>
      </c>
      <c r="K47" s="22">
        <f>SUM(B47:J47)</f>
        <v>5099387.009999999</v>
      </c>
    </row>
    <row r="48" spans="1:11" ht="17.25" customHeight="1">
      <c r="A48" s="16" t="s">
        <v>115</v>
      </c>
      <c r="B48" s="23">
        <f>SUM(B49:B56)</f>
        <v>470916.86</v>
      </c>
      <c r="C48" s="23">
        <f aca="true" t="shared" si="12" ref="C48:J48">SUM(C49:C56)</f>
        <v>712297.57</v>
      </c>
      <c r="D48" s="23">
        <f t="shared" si="12"/>
        <v>851773.81</v>
      </c>
      <c r="E48" s="23">
        <f t="shared" si="12"/>
        <v>425142.39</v>
      </c>
      <c r="F48" s="23">
        <f t="shared" si="12"/>
        <v>658788.1900000001</v>
      </c>
      <c r="G48" s="23">
        <f t="shared" si="12"/>
        <v>956198.5399999999</v>
      </c>
      <c r="H48" s="23">
        <f t="shared" si="12"/>
        <v>401339.74000000005</v>
      </c>
      <c r="I48" s="23">
        <f t="shared" si="12"/>
        <v>135950.17</v>
      </c>
      <c r="J48" s="23">
        <f t="shared" si="12"/>
        <v>312725.00999999995</v>
      </c>
      <c r="K48" s="23">
        <f aca="true" t="shared" si="13" ref="K48:K57">SUM(B48:J48)</f>
        <v>4925132.279999999</v>
      </c>
    </row>
    <row r="49" spans="1:11" ht="17.25" customHeight="1">
      <c r="A49" s="34" t="s">
        <v>46</v>
      </c>
      <c r="B49" s="23">
        <f aca="true" t="shared" si="14" ref="B49:H49">ROUND(B30*B7,2)</f>
        <v>467695.89</v>
      </c>
      <c r="C49" s="23">
        <f t="shared" si="14"/>
        <v>706133.43</v>
      </c>
      <c r="D49" s="23">
        <f t="shared" si="14"/>
        <v>846666.66</v>
      </c>
      <c r="E49" s="23">
        <f t="shared" si="14"/>
        <v>422384.08</v>
      </c>
      <c r="F49" s="23">
        <f t="shared" si="14"/>
        <v>654632.25</v>
      </c>
      <c r="G49" s="23">
        <f t="shared" si="14"/>
        <v>950344.62</v>
      </c>
      <c r="H49" s="23">
        <f t="shared" si="14"/>
        <v>370666.02</v>
      </c>
      <c r="I49" s="23">
        <f>ROUND(I30*I7,2)</f>
        <v>134884.45</v>
      </c>
      <c r="J49" s="23">
        <f>ROUND(J30*J7,2)</f>
        <v>310507.97</v>
      </c>
      <c r="K49" s="23">
        <f t="shared" si="13"/>
        <v>4863915.37</v>
      </c>
    </row>
    <row r="50" spans="1:11" ht="17.25" customHeight="1">
      <c r="A50" s="34" t="s">
        <v>47</v>
      </c>
      <c r="B50" s="19">
        <v>0</v>
      </c>
      <c r="C50" s="23">
        <f>ROUND(C31*C7,2)</f>
        <v>1569.6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1569.6</v>
      </c>
    </row>
    <row r="51" spans="1:11" ht="17.25" customHeight="1">
      <c r="A51" s="68" t="s">
        <v>108</v>
      </c>
      <c r="B51" s="69">
        <f aca="true" t="shared" si="15" ref="B51:H51">ROUND(B32*B7,2)</f>
        <v>-870.71</v>
      </c>
      <c r="C51" s="69">
        <f t="shared" si="15"/>
        <v>-1179.18</v>
      </c>
      <c r="D51" s="69">
        <f t="shared" si="15"/>
        <v>-1278.61</v>
      </c>
      <c r="E51" s="69">
        <f t="shared" si="15"/>
        <v>-687.09</v>
      </c>
      <c r="F51" s="69">
        <f t="shared" si="15"/>
        <v>-1125.58</v>
      </c>
      <c r="G51" s="69">
        <f t="shared" si="15"/>
        <v>-1576.16</v>
      </c>
      <c r="H51" s="69">
        <f t="shared" si="15"/>
        <v>-632.35</v>
      </c>
      <c r="I51" s="19">
        <v>0</v>
      </c>
      <c r="J51" s="19">
        <v>0</v>
      </c>
      <c r="K51" s="69">
        <f>SUM(B51:J51)</f>
        <v>-7349.68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27591.03</v>
      </c>
      <c r="I53" s="31">
        <f>+I35</f>
        <v>0</v>
      </c>
      <c r="J53" s="31">
        <f>+J35</f>
        <v>0</v>
      </c>
      <c r="K53" s="23">
        <f t="shared" si="13"/>
        <v>27591.03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-82988.2</v>
      </c>
      <c r="C61" s="35">
        <f t="shared" si="16"/>
        <v>-123097.70999999999</v>
      </c>
      <c r="D61" s="35">
        <f t="shared" si="16"/>
        <v>-111868.35</v>
      </c>
      <c r="E61" s="35">
        <f t="shared" si="16"/>
        <v>-78410.15999999999</v>
      </c>
      <c r="F61" s="35">
        <f t="shared" si="16"/>
        <v>-93461.5</v>
      </c>
      <c r="G61" s="35">
        <f t="shared" si="16"/>
        <v>-125077.45000000001</v>
      </c>
      <c r="H61" s="35">
        <f t="shared" si="16"/>
        <v>-75122.2</v>
      </c>
      <c r="I61" s="35">
        <f t="shared" si="16"/>
        <v>-17642.71</v>
      </c>
      <c r="J61" s="35">
        <f t="shared" si="16"/>
        <v>-50952.590000000004</v>
      </c>
      <c r="K61" s="35">
        <f>SUM(B61:J61)</f>
        <v>-758620.8699999999</v>
      </c>
    </row>
    <row r="62" spans="1:11" ht="18.75" customHeight="1">
      <c r="A62" s="16" t="s">
        <v>77</v>
      </c>
      <c r="B62" s="35">
        <f aca="true" t="shared" si="17" ref="B62:J62">B63+B64+B65+B66+B67+B68</f>
        <v>-82988.2</v>
      </c>
      <c r="C62" s="35">
        <f t="shared" si="17"/>
        <v>-122979.4</v>
      </c>
      <c r="D62" s="35">
        <f t="shared" si="17"/>
        <v>-110789</v>
      </c>
      <c r="E62" s="35">
        <f t="shared" si="17"/>
        <v>-74700.4</v>
      </c>
      <c r="F62" s="35">
        <f t="shared" si="17"/>
        <v>-93081</v>
      </c>
      <c r="G62" s="35">
        <f t="shared" si="17"/>
        <v>-125065.6</v>
      </c>
      <c r="H62" s="35">
        <f t="shared" si="17"/>
        <v>-75122.2</v>
      </c>
      <c r="I62" s="35">
        <f t="shared" si="17"/>
        <v>-13809.2</v>
      </c>
      <c r="J62" s="35">
        <f t="shared" si="17"/>
        <v>-45109.8</v>
      </c>
      <c r="K62" s="35">
        <f aca="true" t="shared" si="18" ref="K62:K98">SUM(B62:J62)</f>
        <v>-743644.7999999999</v>
      </c>
    </row>
    <row r="63" spans="1:11" ht="18.75" customHeight="1">
      <c r="A63" s="12" t="s">
        <v>78</v>
      </c>
      <c r="B63" s="35">
        <f>-ROUND(B9*$D$3,2)</f>
        <v>-82988.2</v>
      </c>
      <c r="C63" s="35">
        <f aca="true" t="shared" si="19" ref="C63:J63">-ROUND(C9*$D$3,2)</f>
        <v>-122979.4</v>
      </c>
      <c r="D63" s="35">
        <f t="shared" si="19"/>
        <v>-110789</v>
      </c>
      <c r="E63" s="35">
        <f t="shared" si="19"/>
        <v>-74700.4</v>
      </c>
      <c r="F63" s="35">
        <f t="shared" si="19"/>
        <v>-93081</v>
      </c>
      <c r="G63" s="35">
        <f t="shared" si="19"/>
        <v>-125065.6</v>
      </c>
      <c r="H63" s="35">
        <f t="shared" si="19"/>
        <v>-75122.2</v>
      </c>
      <c r="I63" s="35">
        <f t="shared" si="19"/>
        <v>-13809.2</v>
      </c>
      <c r="J63" s="35">
        <f t="shared" si="19"/>
        <v>-45109.8</v>
      </c>
      <c r="K63" s="35">
        <f t="shared" si="18"/>
        <v>-743644.7999999999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-1079.35</v>
      </c>
      <c r="E69" s="35">
        <f t="shared" si="20"/>
        <v>-3709.76</v>
      </c>
      <c r="F69" s="35">
        <f t="shared" si="20"/>
        <v>-380.5</v>
      </c>
      <c r="G69" s="35">
        <f t="shared" si="20"/>
        <v>-11.85</v>
      </c>
      <c r="H69" s="19">
        <v>0</v>
      </c>
      <c r="I69" s="35">
        <f t="shared" si="20"/>
        <v>-3833.51</v>
      </c>
      <c r="J69" s="35">
        <f t="shared" si="20"/>
        <v>-5842.79</v>
      </c>
      <c r="K69" s="35">
        <f t="shared" si="18"/>
        <v>-14976.07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-1067.5</v>
      </c>
      <c r="E72" s="19">
        <v>0</v>
      </c>
      <c r="F72" s="35">
        <v>-380.5</v>
      </c>
      <c r="G72" s="19">
        <v>0</v>
      </c>
      <c r="H72" s="19">
        <v>0</v>
      </c>
      <c r="I72" s="47">
        <v>-2120.54</v>
      </c>
      <c r="J72" s="19">
        <v>0</v>
      </c>
      <c r="K72" s="35">
        <f t="shared" si="18"/>
        <v>-3568.54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-3709.76</v>
      </c>
      <c r="F93" s="19">
        <v>0</v>
      </c>
      <c r="G93" s="19">
        <v>0</v>
      </c>
      <c r="H93" s="19">
        <v>0</v>
      </c>
      <c r="I93" s="48">
        <v>-1712.97</v>
      </c>
      <c r="J93" s="48">
        <v>-5842.79</v>
      </c>
      <c r="K93" s="48">
        <f t="shared" si="18"/>
        <v>-11265.52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406055.1</v>
      </c>
      <c r="C101" s="24">
        <f t="shared" si="21"/>
        <v>612125.3499999999</v>
      </c>
      <c r="D101" s="24">
        <f t="shared" si="21"/>
        <v>766210.3200000001</v>
      </c>
      <c r="E101" s="24">
        <f t="shared" si="21"/>
        <v>368548.83999999997</v>
      </c>
      <c r="F101" s="24">
        <f t="shared" si="21"/>
        <v>588104.5700000001</v>
      </c>
      <c r="G101" s="24">
        <f t="shared" si="21"/>
        <v>860244.98</v>
      </c>
      <c r="H101" s="24">
        <f t="shared" si="21"/>
        <v>345709.34</v>
      </c>
      <c r="I101" s="24">
        <f>+I102+I103</f>
        <v>118307.46000000002</v>
      </c>
      <c r="J101" s="24">
        <f>+J102+J103</f>
        <v>275460.17999999993</v>
      </c>
      <c r="K101" s="48">
        <f>SUM(B101:J101)</f>
        <v>4340766.14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387928.66</v>
      </c>
      <c r="C102" s="24">
        <f t="shared" si="22"/>
        <v>589199.8599999999</v>
      </c>
      <c r="D102" s="24">
        <f t="shared" si="22"/>
        <v>739905.4600000001</v>
      </c>
      <c r="E102" s="24">
        <f t="shared" si="22"/>
        <v>346732.23</v>
      </c>
      <c r="F102" s="24">
        <f t="shared" si="22"/>
        <v>565326.6900000001</v>
      </c>
      <c r="G102" s="24">
        <f t="shared" si="22"/>
        <v>831121.09</v>
      </c>
      <c r="H102" s="24">
        <f t="shared" si="22"/>
        <v>326217.54000000004</v>
      </c>
      <c r="I102" s="24">
        <f t="shared" si="22"/>
        <v>118307.46000000002</v>
      </c>
      <c r="J102" s="24">
        <f t="shared" si="22"/>
        <v>261772.41999999995</v>
      </c>
      <c r="K102" s="48">
        <f>SUM(B102:J102)</f>
        <v>4166511.4099999997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4340766.13</v>
      </c>
      <c r="L109" s="54"/>
    </row>
    <row r="110" spans="1:11" ht="18.75" customHeight="1">
      <c r="A110" s="26" t="s">
        <v>73</v>
      </c>
      <c r="B110" s="27">
        <v>53680.86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53680.86</v>
      </c>
    </row>
    <row r="111" spans="1:11" ht="18.75" customHeight="1">
      <c r="A111" s="26" t="s">
        <v>74</v>
      </c>
      <c r="B111" s="27">
        <v>352374.23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352374.23</v>
      </c>
    </row>
    <row r="112" spans="1:11" ht="18.75" customHeight="1">
      <c r="A112" s="26" t="s">
        <v>75</v>
      </c>
      <c r="B112" s="40">
        <v>0</v>
      </c>
      <c r="C112" s="27">
        <f>+C101</f>
        <v>612125.3499999999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612125.3499999999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766210.3200000001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766210.3200000001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368548.83999999997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368548.83999999997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111185.13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111185.13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208091.24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208091.24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36083.2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36083.2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232745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232745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252917.62</v>
      </c>
      <c r="H119" s="40">
        <v>0</v>
      </c>
      <c r="I119" s="40">
        <v>0</v>
      </c>
      <c r="J119" s="40">
        <v>0</v>
      </c>
      <c r="K119" s="41">
        <f t="shared" si="24"/>
        <v>252917.62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25586.26</v>
      </c>
      <c r="H120" s="40">
        <v>0</v>
      </c>
      <c r="I120" s="40">
        <v>0</v>
      </c>
      <c r="J120" s="40">
        <v>0</v>
      </c>
      <c r="K120" s="41">
        <f t="shared" si="24"/>
        <v>25586.26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134705.79</v>
      </c>
      <c r="H121" s="40">
        <v>0</v>
      </c>
      <c r="I121" s="40">
        <v>0</v>
      </c>
      <c r="J121" s="40">
        <v>0</v>
      </c>
      <c r="K121" s="41">
        <f t="shared" si="24"/>
        <v>134705.79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121729.88</v>
      </c>
      <c r="H122" s="40">
        <v>0</v>
      </c>
      <c r="I122" s="40">
        <v>0</v>
      </c>
      <c r="J122" s="40">
        <v>0</v>
      </c>
      <c r="K122" s="41">
        <f t="shared" si="24"/>
        <v>121729.88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325305.43</v>
      </c>
      <c r="H123" s="40">
        <v>0</v>
      </c>
      <c r="I123" s="40">
        <v>0</v>
      </c>
      <c r="J123" s="40">
        <v>0</v>
      </c>
      <c r="K123" s="41">
        <f t="shared" si="24"/>
        <v>325305.43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128978.3</v>
      </c>
      <c r="I124" s="40">
        <v>0</v>
      </c>
      <c r="J124" s="40">
        <v>0</v>
      </c>
      <c r="K124" s="41">
        <f t="shared" si="24"/>
        <v>128978.3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216731.04</v>
      </c>
      <c r="I125" s="40">
        <v>0</v>
      </c>
      <c r="J125" s="40">
        <v>0</v>
      </c>
      <c r="K125" s="41">
        <f t="shared" si="24"/>
        <v>216731.04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118307.46</v>
      </c>
      <c r="J126" s="40">
        <v>0</v>
      </c>
      <c r="K126" s="41">
        <f t="shared" si="24"/>
        <v>118307.46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275460.18</v>
      </c>
      <c r="K127" s="44">
        <f t="shared" si="24"/>
        <v>275460.18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2016-02-10T11:28:41Z</dcterms:modified>
  <cp:category/>
  <cp:version/>
  <cp:contentType/>
  <cp:contentStatus/>
</cp:coreProperties>
</file>