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<sst xmlns="http://schemas.openxmlformats.org/spreadsheetml/2006/main" count="131" uniqueCount="131">
  <si>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</si>
  <si>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</si>
  <si>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</si>
  <si>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</si>
  <si>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</si>
  <si>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</si>
  <si>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</si>
  <si>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</si>
  <si>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</si>
  <si>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</si>
  <si>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</si>
  <si>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</si>
  <si>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</si>
  <si>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</si>
  <si>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</si>
  <si>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</si>
  <si>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</si>
  <si>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</si>
  <si>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</si>
  <si>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</si>
  <si>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</si>
  <si>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</si>
  <si>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</si>
  <si>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</si>
  <si>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</si>
  <si>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</si>
  <si>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</si>
  <si>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</si>
  <si>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</si>
  <si>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</si>
  <si>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</si>
  <si>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</si>
  <si>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</si>
  <si>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</si>
  <si>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</si>
  <si>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</si>
  <si>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</si>
  <si>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</si>
  <si>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</si>
  <si>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</si>
  <si>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</si>
  <si>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</si>
  <si>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</si>
  <si>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</si>
  <si>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</si>
  <si>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</si>
  <si>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</si>
  <si>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</si>
  <si>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</si>
  <si>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</si>
  <si>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</si>
  <si>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</si>
  <si>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</si>
  <si>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</si>
  <si>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</si>
  <si>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</si>
  <si>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</si>
  <si>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</si>
  <si>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</si>
  <si>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</si>
  <si>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</si>
  <si>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</si>
  <si>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</si>
  <si>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</si>
  <si>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</si>
  <si>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</si>
  <si>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</si>
  <si>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</si>
  <si>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</si>
  <si>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</si>
  <si>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</si>
  <si>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</si>
  <si>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</si>
  <si>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</si>
  <si>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</si>
  <si>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</si>
  <si>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</si>
  <si>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</si>
  <si>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</si>
  <si>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</si>
  <si>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</si>
  <si>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</si>
  <si>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</si>
  <si>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</si>
  <si>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</si>
  <si>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</si>
  <si>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</si>
  <si>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</si>
  <si>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</si>
  <si>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</si>
  <si>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</si>
  <si>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</si>
  <si>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</si>
  <si>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</si>
  <si>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</si>
  <si>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</si>
  <si>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</si>
  <si>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</si>
  <si>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</si>
  <si>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</si>
  <si>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</si>
  <si>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</si>
  <si>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</si>
  <si>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</si>
  <si>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</si>
  <si>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</si>
  <si>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</si>
  <si>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</si>
  <si>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</si>
  <si>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</si>
  <si>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</si>
  <si>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</si>
  <si>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</si>
  <si>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</si>
  <si>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</si>
  <si>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</si>
  <si>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</si>
  <si>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</si>
  <si>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</si>
  <si>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</si>
  <si>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</si>
  <si>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</si>
  <si>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</si>
  <si>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</si>
  <si>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</si>
  <si>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</si>
  <si>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</si>
  <si>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</si>
  <si>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</si>
  <si>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</si>
  <si>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30/01/16 - VENCIMENTO 05/02/16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</si>
</sst>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324633</v>
      </c>
      <c r="C7" s="9">
        <f t="shared" si="0"/>
        <v>422449</v>
      </c>
      <c r="D7" s="9">
        <f t="shared" si="0"/>
        <v>454221</v>
      </c>
      <c r="E7" s="9">
        <f t="shared" si="0"/>
        <v>272392</v>
      </c>
      <c r="F7" s="9">
        <f t="shared" si="0"/>
        <v>397091</v>
      </c>
      <c r="G7" s="9">
        <f t="shared" si="0"/>
        <v>650285</v>
      </c>
      <c r="H7" s="9">
        <f t="shared" si="0"/>
        <v>261855</v>
      </c>
      <c r="I7" s="9">
        <f t="shared" si="0"/>
        <v>59450</v>
      </c>
      <c r="J7" s="9">
        <f t="shared" si="0"/>
        <v>179551</v>
      </c>
      <c r="K7" s="9">
        <f t="shared" si="0"/>
        <v>3021927</v>
      </c>
      <c r="L7" s="52"/>
    </row>
    <row r="8" spans="1:11" ht="17.25" customHeight="1">
      <c r="A8" s="10" t="s">
        <v>101</v>
      </c>
      <c r="B8" s="11">
        <f>B9+B12+B16</f>
        <v>182185</v>
      </c>
      <c r="C8" s="11">
        <f aca="true" t="shared" si="1" ref="C8:J8">C9+C12+C16</f>
        <v>249695</v>
      </c>
      <c r="D8" s="11">
        <f t="shared" si="1"/>
        <v>251687</v>
      </c>
      <c r="E8" s="11">
        <f t="shared" si="1"/>
        <v>159928</v>
      </c>
      <c r="F8" s="11">
        <f t="shared" si="1"/>
        <v>216328</v>
      </c>
      <c r="G8" s="11">
        <f t="shared" si="1"/>
        <v>351310</v>
      </c>
      <c r="H8" s="11">
        <f t="shared" si="1"/>
        <v>163041</v>
      </c>
      <c r="I8" s="11">
        <f t="shared" si="1"/>
        <v>30812</v>
      </c>
      <c r="J8" s="11">
        <f t="shared" si="1"/>
        <v>99620</v>
      </c>
      <c r="K8" s="11">
        <f>SUM(B8:J8)</f>
        <v>1704606</v>
      </c>
    </row>
    <row r="9" spans="1:11" ht="17.25" customHeight="1">
      <c r="A9" s="15" t="s">
        <v>17</v>
      </c>
      <c r="B9" s="13">
        <f>+B10+B11</f>
        <v>32875</v>
      </c>
      <c r="C9" s="13">
        <f aca="true" t="shared" si="2" ref="C9:J9">+C10+C11</f>
        <v>49111</v>
      </c>
      <c r="D9" s="13">
        <f t="shared" si="2"/>
        <v>42489</v>
      </c>
      <c r="E9" s="13">
        <f t="shared" si="2"/>
        <v>30660</v>
      </c>
      <c r="F9" s="13">
        <f t="shared" si="2"/>
        <v>32884</v>
      </c>
      <c r="G9" s="13">
        <f t="shared" si="2"/>
        <v>41923</v>
      </c>
      <c r="H9" s="13">
        <f t="shared" si="2"/>
        <v>34474</v>
      </c>
      <c r="I9" s="13">
        <f t="shared" si="2"/>
        <v>6558</v>
      </c>
      <c r="J9" s="13">
        <f t="shared" si="2"/>
        <v>15395</v>
      </c>
      <c r="K9" s="11">
        <f>SUM(B9:J9)</f>
        <v>286369</v>
      </c>
    </row>
    <row r="10" spans="1:11" ht="17.25" customHeight="1">
      <c r="A10" s="29" t="s">
        <v>18</v>
      </c>
      <c r="B10" s="13">
        <v>32875</v>
      </c>
      <c r="C10" s="13">
        <v>49111</v>
      </c>
      <c r="D10" s="13">
        <v>42489</v>
      </c>
      <c r="E10" s="13">
        <v>30660</v>
      </c>
      <c r="F10" s="13">
        <v>32884</v>
      </c>
      <c r="G10" s="13">
        <v>41923</v>
      </c>
      <c r="H10" s="13">
        <v>34474</v>
      </c>
      <c r="I10" s="13">
        <v>6558</v>
      </c>
      <c r="J10" s="13">
        <v>15395</v>
      </c>
      <c r="K10" s="11">
        <f>SUM(B10:J10)</f>
        <v>286369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136781</v>
      </c>
      <c r="C12" s="17">
        <f t="shared" si="3"/>
        <v>184814</v>
      </c>
      <c r="D12" s="17">
        <f t="shared" si="3"/>
        <v>192406</v>
      </c>
      <c r="E12" s="17">
        <f t="shared" si="3"/>
        <v>118962</v>
      </c>
      <c r="F12" s="17">
        <f t="shared" si="3"/>
        <v>166363</v>
      </c>
      <c r="G12" s="17">
        <f t="shared" si="3"/>
        <v>281310</v>
      </c>
      <c r="H12" s="17">
        <f t="shared" si="3"/>
        <v>118369</v>
      </c>
      <c r="I12" s="17">
        <f t="shared" si="3"/>
        <v>22052</v>
      </c>
      <c r="J12" s="17">
        <f t="shared" si="3"/>
        <v>77301</v>
      </c>
      <c r="K12" s="11">
        <f aca="true" t="shared" si="4" ref="K12:K27">SUM(B12:J12)</f>
        <v>1298358</v>
      </c>
    </row>
    <row r="13" spans="1:13" ht="17.25" customHeight="1">
      <c r="A13" s="14" t="s">
        <v>20</v>
      </c>
      <c r="B13" s="13">
        <v>72693</v>
      </c>
      <c r="C13" s="13">
        <v>105197</v>
      </c>
      <c r="D13" s="13">
        <v>109604</v>
      </c>
      <c r="E13" s="13">
        <v>67440</v>
      </c>
      <c r="F13" s="13">
        <v>90827</v>
      </c>
      <c r="G13" s="13">
        <v>142374</v>
      </c>
      <c r="H13" s="13">
        <v>61223</v>
      </c>
      <c r="I13" s="13">
        <v>13571</v>
      </c>
      <c r="J13" s="13">
        <v>44066</v>
      </c>
      <c r="K13" s="11">
        <f t="shared" si="4"/>
        <v>706995</v>
      </c>
      <c r="L13" s="52"/>
      <c r="M13" s="53"/>
    </row>
    <row r="14" spans="1:12" ht="17.25" customHeight="1">
      <c r="A14" s="14" t="s">
        <v>21</v>
      </c>
      <c r="B14" s="13">
        <v>62918</v>
      </c>
      <c r="C14" s="13">
        <v>78022</v>
      </c>
      <c r="D14" s="13">
        <v>81528</v>
      </c>
      <c r="E14" s="13">
        <v>50572</v>
      </c>
      <c r="F14" s="13">
        <v>74424</v>
      </c>
      <c r="G14" s="13">
        <v>137337</v>
      </c>
      <c r="H14" s="13">
        <v>55750</v>
      </c>
      <c r="I14" s="13">
        <v>8299</v>
      </c>
      <c r="J14" s="13">
        <v>32825</v>
      </c>
      <c r="K14" s="11">
        <f t="shared" si="4"/>
        <v>581675</v>
      </c>
      <c r="L14" s="52"/>
    </row>
    <row r="15" spans="1:11" ht="17.25" customHeight="1">
      <c r="A15" s="14" t="s">
        <v>22</v>
      </c>
      <c r="B15" s="13">
        <v>1170</v>
      </c>
      <c r="C15" s="13">
        <v>1595</v>
      </c>
      <c r="D15" s="13">
        <v>1274</v>
      </c>
      <c r="E15" s="13">
        <v>950</v>
      </c>
      <c r="F15" s="13">
        <v>1112</v>
      </c>
      <c r="G15" s="13">
        <v>1599</v>
      </c>
      <c r="H15" s="13">
        <v>1396</v>
      </c>
      <c r="I15" s="13">
        <v>182</v>
      </c>
      <c r="J15" s="13">
        <v>410</v>
      </c>
      <c r="K15" s="11">
        <f t="shared" si="4"/>
        <v>9688</v>
      </c>
    </row>
    <row r="16" spans="1:11" ht="17.25" customHeight="1">
      <c r="A16" s="15" t="s">
        <v>97</v>
      </c>
      <c r="B16" s="13">
        <f>B17+B18+B19</f>
        <v>12529</v>
      </c>
      <c r="C16" s="13">
        <f aca="true" t="shared" si="5" ref="C16:J16">C17+C18+C19</f>
        <v>15770</v>
      </c>
      <c r="D16" s="13">
        <f t="shared" si="5"/>
        <v>16792</v>
      </c>
      <c r="E16" s="13">
        <f t="shared" si="5"/>
        <v>10306</v>
      </c>
      <c r="F16" s="13">
        <f t="shared" si="5"/>
        <v>17081</v>
      </c>
      <c r="G16" s="13">
        <f t="shared" si="5"/>
        <v>28077</v>
      </c>
      <c r="H16" s="13">
        <f t="shared" si="5"/>
        <v>10198</v>
      </c>
      <c r="I16" s="13">
        <f t="shared" si="5"/>
        <v>2202</v>
      </c>
      <c r="J16" s="13">
        <f t="shared" si="5"/>
        <v>6924</v>
      </c>
      <c r="K16" s="11">
        <f t="shared" si="4"/>
        <v>119879</v>
      </c>
    </row>
    <row r="17" spans="1:11" ht="17.25" customHeight="1">
      <c r="A17" s="14" t="s">
        <v>98</v>
      </c>
      <c r="B17" s="13">
        <v>8912</v>
      </c>
      <c r="C17" s="13">
        <v>12394</v>
      </c>
      <c r="D17" s="13">
        <v>11877</v>
      </c>
      <c r="E17" s="13">
        <v>7297</v>
      </c>
      <c r="F17" s="13">
        <v>11991</v>
      </c>
      <c r="G17" s="13">
        <v>18534</v>
      </c>
      <c r="H17" s="13">
        <v>7183</v>
      </c>
      <c r="I17" s="13">
        <v>1690</v>
      </c>
      <c r="J17" s="13">
        <v>4757</v>
      </c>
      <c r="K17" s="11">
        <f t="shared" si="4"/>
        <v>84635</v>
      </c>
    </row>
    <row r="18" spans="1:11" ht="17.25" customHeight="1">
      <c r="A18" s="14" t="s">
        <v>99</v>
      </c>
      <c r="B18" s="13">
        <v>3240</v>
      </c>
      <c r="C18" s="13">
        <v>3142</v>
      </c>
      <c r="D18" s="13">
        <v>4691</v>
      </c>
      <c r="E18" s="13">
        <v>2878</v>
      </c>
      <c r="F18" s="13">
        <v>4923</v>
      </c>
      <c r="G18" s="13">
        <v>8990</v>
      </c>
      <c r="H18" s="13">
        <v>2206</v>
      </c>
      <c r="I18" s="13">
        <v>491</v>
      </c>
      <c r="J18" s="13">
        <v>2073</v>
      </c>
      <c r="K18" s="11">
        <f t="shared" si="4"/>
        <v>32634</v>
      </c>
    </row>
    <row r="19" spans="1:11" ht="17.25" customHeight="1">
      <c r="A19" s="14" t="s">
        <v>100</v>
      </c>
      <c r="B19" s="13">
        <v>377</v>
      </c>
      <c r="C19" s="13">
        <v>234</v>
      </c>
      <c r="D19" s="13">
        <v>224</v>
      </c>
      <c r="E19" s="13">
        <v>131</v>
      </c>
      <c r="F19" s="13">
        <v>167</v>
      </c>
      <c r="G19" s="13">
        <v>553</v>
      </c>
      <c r="H19" s="13">
        <v>809</v>
      </c>
      <c r="I19" s="13">
        <v>21</v>
      </c>
      <c r="J19" s="13">
        <v>94</v>
      </c>
      <c r="K19" s="11">
        <f t="shared" si="4"/>
        <v>2610</v>
      </c>
    </row>
    <row r="20" spans="1:11" ht="17.25" customHeight="1">
      <c r="A20" s="16" t="s">
        <v>23</v>
      </c>
      <c r="B20" s="11">
        <f>+B21+B22+B23</f>
        <v>104144</v>
      </c>
      <c r="C20" s="11">
        <f aca="true" t="shared" si="6" ref="C20:J20">+C21+C22+C23</f>
        <v>116196</v>
      </c>
      <c r="D20" s="11">
        <f t="shared" si="6"/>
        <v>137568</v>
      </c>
      <c r="E20" s="11">
        <f t="shared" si="6"/>
        <v>76117</v>
      </c>
      <c r="F20" s="11">
        <f t="shared" si="6"/>
        <v>136216</v>
      </c>
      <c r="G20" s="11">
        <f t="shared" si="6"/>
        <v>244303</v>
      </c>
      <c r="H20" s="11">
        <f t="shared" si="6"/>
        <v>72884</v>
      </c>
      <c r="I20" s="11">
        <f t="shared" si="6"/>
        <v>18045</v>
      </c>
      <c r="J20" s="11">
        <f t="shared" si="6"/>
        <v>51783</v>
      </c>
      <c r="K20" s="11">
        <f t="shared" si="4"/>
        <v>957256</v>
      </c>
    </row>
    <row r="21" spans="1:12" ht="17.25" customHeight="1">
      <c r="A21" s="12" t="s">
        <v>24</v>
      </c>
      <c r="B21" s="13">
        <v>60588</v>
      </c>
      <c r="C21" s="13">
        <v>73366</v>
      </c>
      <c r="D21" s="13">
        <v>85798</v>
      </c>
      <c r="E21" s="13">
        <v>47658</v>
      </c>
      <c r="F21" s="13">
        <v>80495</v>
      </c>
      <c r="G21" s="13">
        <v>129938</v>
      </c>
      <c r="H21" s="13">
        <v>42225</v>
      </c>
      <c r="I21" s="13">
        <v>11941</v>
      </c>
      <c r="J21" s="13">
        <v>31533</v>
      </c>
      <c r="K21" s="11">
        <f t="shared" si="4"/>
        <v>563542</v>
      </c>
      <c r="L21" s="52"/>
    </row>
    <row r="22" spans="1:12" ht="17.25" customHeight="1">
      <c r="A22" s="12" t="s">
        <v>25</v>
      </c>
      <c r="B22" s="13">
        <v>42955</v>
      </c>
      <c r="C22" s="13">
        <v>42193</v>
      </c>
      <c r="D22" s="13">
        <v>51097</v>
      </c>
      <c r="E22" s="13">
        <v>28051</v>
      </c>
      <c r="F22" s="13">
        <v>55125</v>
      </c>
      <c r="G22" s="13">
        <v>113465</v>
      </c>
      <c r="H22" s="13">
        <v>30183</v>
      </c>
      <c r="I22" s="13">
        <v>6002</v>
      </c>
      <c r="J22" s="13">
        <v>20056</v>
      </c>
      <c r="K22" s="11">
        <f t="shared" si="4"/>
        <v>389127</v>
      </c>
      <c r="L22" s="52"/>
    </row>
    <row r="23" spans="1:11" ht="17.25" customHeight="1">
      <c r="A23" s="12" t="s">
        <v>26</v>
      </c>
      <c r="B23" s="13">
        <v>601</v>
      </c>
      <c r="C23" s="13">
        <v>637</v>
      </c>
      <c r="D23" s="13">
        <v>673</v>
      </c>
      <c r="E23" s="13">
        <v>408</v>
      </c>
      <c r="F23" s="13">
        <v>596</v>
      </c>
      <c r="G23" s="13">
        <v>900</v>
      </c>
      <c r="H23" s="13">
        <v>476</v>
      </c>
      <c r="I23" s="13">
        <v>102</v>
      </c>
      <c r="J23" s="13">
        <v>194</v>
      </c>
      <c r="K23" s="11">
        <f t="shared" si="4"/>
        <v>4587</v>
      </c>
    </row>
    <row r="24" spans="1:11" ht="17.25" customHeight="1">
      <c r="A24" s="16" t="s">
        <v>27</v>
      </c>
      <c r="B24" s="13">
        <v>38304</v>
      </c>
      <c r="C24" s="13">
        <v>56558</v>
      </c>
      <c r="D24" s="13">
        <v>64966</v>
      </c>
      <c r="E24" s="13">
        <v>36347</v>
      </c>
      <c r="F24" s="13">
        <v>44547</v>
      </c>
      <c r="G24" s="13">
        <v>54672</v>
      </c>
      <c r="H24" s="13">
        <v>24226</v>
      </c>
      <c r="I24" s="13">
        <v>10593</v>
      </c>
      <c r="J24" s="13">
        <v>28148</v>
      </c>
      <c r="K24" s="11">
        <f t="shared" si="4"/>
        <v>358361</v>
      </c>
    </row>
    <row r="25" spans="1:12" ht="17.25" customHeight="1">
      <c r="A25" s="12" t="s">
        <v>28</v>
      </c>
      <c r="B25" s="13">
        <v>24515</v>
      </c>
      <c r="C25" s="13">
        <v>36197</v>
      </c>
      <c r="D25" s="13">
        <v>41578</v>
      </c>
      <c r="E25" s="13">
        <v>23262</v>
      </c>
      <c r="F25" s="13">
        <v>28510</v>
      </c>
      <c r="G25" s="13">
        <v>34990</v>
      </c>
      <c r="H25" s="13">
        <v>15505</v>
      </c>
      <c r="I25" s="13">
        <v>6780</v>
      </c>
      <c r="J25" s="13">
        <v>18015</v>
      </c>
      <c r="K25" s="11">
        <f t="shared" si="4"/>
        <v>229352</v>
      </c>
      <c r="L25" s="52"/>
    </row>
    <row r="26" spans="1:12" ht="17.25" customHeight="1">
      <c r="A26" s="12" t="s">
        <v>29</v>
      </c>
      <c r="B26" s="13">
        <v>13789</v>
      </c>
      <c r="C26" s="13">
        <v>20361</v>
      </c>
      <c r="D26" s="13">
        <v>23388</v>
      </c>
      <c r="E26" s="13">
        <v>13085</v>
      </c>
      <c r="F26" s="13">
        <v>16037</v>
      </c>
      <c r="G26" s="13">
        <v>19682</v>
      </c>
      <c r="H26" s="13">
        <v>8721</v>
      </c>
      <c r="I26" s="13">
        <v>3813</v>
      </c>
      <c r="J26" s="13">
        <v>10133</v>
      </c>
      <c r="K26" s="11">
        <f t="shared" si="4"/>
        <v>129009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1704</v>
      </c>
      <c r="I27" s="11">
        <v>0</v>
      </c>
      <c r="J27" s="11">
        <v>0</v>
      </c>
      <c r="K27" s="11">
        <f t="shared" si="4"/>
        <v>1704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25086.25</v>
      </c>
      <c r="I35" s="19">
        <v>0</v>
      </c>
      <c r="J35" s="19">
        <v>0</v>
      </c>
      <c r="K35" s="23">
        <f>SUM(B35:J35)</f>
        <v>25086.25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857661.14</v>
      </c>
      <c r="C47" s="22">
        <f aca="true" t="shared" si="11" ref="C47:H47">+C48+C57</f>
        <v>1268976.69</v>
      </c>
      <c r="D47" s="22">
        <f t="shared" si="11"/>
        <v>1534299.82</v>
      </c>
      <c r="E47" s="22">
        <f t="shared" si="11"/>
        <v>791015.72</v>
      </c>
      <c r="F47" s="22">
        <f t="shared" si="11"/>
        <v>1111641.3199999998</v>
      </c>
      <c r="G47" s="22">
        <f t="shared" si="11"/>
        <v>1563163.0399999998</v>
      </c>
      <c r="H47" s="22">
        <f t="shared" si="11"/>
        <v>753154.38</v>
      </c>
      <c r="I47" s="22">
        <f>+I48+I57</f>
        <v>285171.32999999996</v>
      </c>
      <c r="J47" s="22">
        <f>+J48+J57</f>
        <v>525111.44</v>
      </c>
      <c r="K47" s="22">
        <f>SUM(B47:J47)</f>
        <v>8690194.879999999</v>
      </c>
    </row>
    <row r="48" spans="1:11" ht="17.25" customHeight="1">
      <c r="A48" s="16" t="s">
        <v>115</v>
      </c>
      <c r="B48" s="23">
        <f>SUM(B49:B56)</f>
        <v>839534.7000000001</v>
      </c>
      <c r="C48" s="23">
        <f aca="true" t="shared" si="12" ref="C48:J48">SUM(C49:C56)</f>
        <v>1246051.2</v>
      </c>
      <c r="D48" s="23">
        <f t="shared" si="12"/>
        <v>1507994.96</v>
      </c>
      <c r="E48" s="23">
        <f t="shared" si="12"/>
        <v>769199.11</v>
      </c>
      <c r="F48" s="23">
        <f t="shared" si="12"/>
        <v>1088863.44</v>
      </c>
      <c r="G48" s="23">
        <f t="shared" si="12"/>
        <v>1534039.15</v>
      </c>
      <c r="H48" s="23">
        <f t="shared" si="12"/>
        <v>733662.58</v>
      </c>
      <c r="I48" s="23">
        <f t="shared" si="12"/>
        <v>285171.32999999996</v>
      </c>
      <c r="J48" s="23">
        <f t="shared" si="12"/>
        <v>511423.68</v>
      </c>
      <c r="K48" s="23">
        <f aca="true" t="shared" si="13" ref="K48:K57">SUM(B48:J48)</f>
        <v>8515940.15</v>
      </c>
    </row>
    <row r="49" spans="1:11" ht="17.25" customHeight="1">
      <c r="A49" s="34" t="s">
        <v>46</v>
      </c>
      <c r="B49" s="23">
        <f aca="true" t="shared" si="14" ref="B49:H49">ROUND(B30*B7,2)</f>
        <v>837001.26</v>
      </c>
      <c r="C49" s="23">
        <f t="shared" si="14"/>
        <v>1239592.1</v>
      </c>
      <c r="D49" s="23">
        <f t="shared" si="14"/>
        <v>1503880.31</v>
      </c>
      <c r="E49" s="23">
        <f t="shared" si="14"/>
        <v>767001.39</v>
      </c>
      <c r="F49" s="23">
        <f t="shared" si="14"/>
        <v>1085448.25</v>
      </c>
      <c r="G49" s="23">
        <f t="shared" si="14"/>
        <v>1529145.18</v>
      </c>
      <c r="H49" s="23">
        <f t="shared" si="14"/>
        <v>706065.82</v>
      </c>
      <c r="I49" s="23">
        <f>ROUND(I30*I7,2)</f>
        <v>284105.61</v>
      </c>
      <c r="J49" s="23">
        <f>ROUND(J30*J7,2)</f>
        <v>509206.64</v>
      </c>
      <c r="K49" s="23">
        <f t="shared" si="13"/>
        <v>8461446.56</v>
      </c>
    </row>
    <row r="50" spans="1:11" ht="17.25" customHeight="1">
      <c r="A50" s="34" t="s">
        <v>47</v>
      </c>
      <c r="B50" s="19">
        <v>0</v>
      </c>
      <c r="C50" s="23">
        <f>ROUND(C31*C7,2)</f>
        <v>2755.38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2755.38</v>
      </c>
    </row>
    <row r="51" spans="1:11" ht="17.25" customHeight="1">
      <c r="A51" s="68" t="s">
        <v>108</v>
      </c>
      <c r="B51" s="69">
        <f aca="true" t="shared" si="15" ref="B51:H51">ROUND(B32*B7,2)</f>
        <v>-1558.24</v>
      </c>
      <c r="C51" s="69">
        <f t="shared" si="15"/>
        <v>-2070</v>
      </c>
      <c r="D51" s="69">
        <f t="shared" si="15"/>
        <v>-2271.11</v>
      </c>
      <c r="E51" s="69">
        <f t="shared" si="15"/>
        <v>-1247.68</v>
      </c>
      <c r="F51" s="69">
        <f t="shared" si="15"/>
        <v>-1866.33</v>
      </c>
      <c r="G51" s="69">
        <f t="shared" si="15"/>
        <v>-2536.11</v>
      </c>
      <c r="H51" s="69">
        <f t="shared" si="15"/>
        <v>-1204.53</v>
      </c>
      <c r="I51" s="19">
        <v>0</v>
      </c>
      <c r="J51" s="19">
        <v>0</v>
      </c>
      <c r="K51" s="69">
        <f>SUM(B51:J51)</f>
        <v>-12754.000000000002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25086.25</v>
      </c>
      <c r="I53" s="31">
        <f>+I35</f>
        <v>0</v>
      </c>
      <c r="J53" s="31">
        <f>+J35</f>
        <v>0</v>
      </c>
      <c r="K53" s="23">
        <f t="shared" si="13"/>
        <v>25086.25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-124925</v>
      </c>
      <c r="C61" s="35">
        <f t="shared" si="16"/>
        <v>-186740.11</v>
      </c>
      <c r="D61" s="35">
        <f t="shared" si="16"/>
        <v>-162537.80000000002</v>
      </c>
      <c r="E61" s="35">
        <f t="shared" si="16"/>
        <v>-123073.43</v>
      </c>
      <c r="F61" s="35">
        <f t="shared" si="16"/>
        <v>-125339.84999999999</v>
      </c>
      <c r="G61" s="35">
        <f t="shared" si="16"/>
        <v>-159319.25</v>
      </c>
      <c r="H61" s="35">
        <f t="shared" si="16"/>
        <v>-131001.2</v>
      </c>
      <c r="I61" s="35">
        <f t="shared" si="16"/>
        <v>-30634.24</v>
      </c>
      <c r="J61" s="35">
        <f t="shared" si="16"/>
        <v>-67900.49</v>
      </c>
      <c r="K61" s="35">
        <f>SUM(B61:J61)</f>
        <v>-1111471.37</v>
      </c>
    </row>
    <row r="62" spans="1:11" ht="18.75" customHeight="1">
      <c r="A62" s="16" t="s">
        <v>77</v>
      </c>
      <c r="B62" s="35">
        <f aca="true" t="shared" si="17" ref="B62:J62">B63+B64+B65+B66+B67+B68</f>
        <v>-124925</v>
      </c>
      <c r="C62" s="35">
        <f t="shared" si="17"/>
        <v>-186621.8</v>
      </c>
      <c r="D62" s="35">
        <f t="shared" si="17"/>
        <v>-161458.2</v>
      </c>
      <c r="E62" s="35">
        <f t="shared" si="17"/>
        <v>-116508</v>
      </c>
      <c r="F62" s="35">
        <f t="shared" si="17"/>
        <v>-124959.2</v>
      </c>
      <c r="G62" s="35">
        <f t="shared" si="17"/>
        <v>-159307.4</v>
      </c>
      <c r="H62" s="35">
        <f t="shared" si="17"/>
        <v>-131001.2</v>
      </c>
      <c r="I62" s="35">
        <f t="shared" si="17"/>
        <v>-24920.4</v>
      </c>
      <c r="J62" s="35">
        <f t="shared" si="17"/>
        <v>-58501</v>
      </c>
      <c r="K62" s="35">
        <f aca="true" t="shared" si="18" ref="K62:K98">SUM(B62:J62)</f>
        <v>-1088202.2</v>
      </c>
    </row>
    <row r="63" spans="1:11" ht="18.75" customHeight="1">
      <c r="A63" s="12" t="s">
        <v>78</v>
      </c>
      <c r="B63" s="35">
        <f>-ROUND(B9*$D$3,2)</f>
        <v>-124925</v>
      </c>
      <c r="C63" s="35">
        <f aca="true" t="shared" si="19" ref="C63:J63">-ROUND(C9*$D$3,2)</f>
        <v>-186621.8</v>
      </c>
      <c r="D63" s="35">
        <f t="shared" si="19"/>
        <v>-161458.2</v>
      </c>
      <c r="E63" s="35">
        <f t="shared" si="19"/>
        <v>-116508</v>
      </c>
      <c r="F63" s="35">
        <f t="shared" si="19"/>
        <v>-124959.2</v>
      </c>
      <c r="G63" s="35">
        <f t="shared" si="19"/>
        <v>-159307.4</v>
      </c>
      <c r="H63" s="35">
        <f t="shared" si="19"/>
        <v>-131001.2</v>
      </c>
      <c r="I63" s="35">
        <f t="shared" si="19"/>
        <v>-24920.4</v>
      </c>
      <c r="J63" s="35">
        <f t="shared" si="19"/>
        <v>-58501</v>
      </c>
      <c r="K63" s="35">
        <f t="shared" si="18"/>
        <v>-1088202.2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-118.31</v>
      </c>
      <c r="D69" s="35">
        <f t="shared" si="20"/>
        <v>-1079.6</v>
      </c>
      <c r="E69" s="35">
        <f t="shared" si="20"/>
        <v>-6565.43</v>
      </c>
      <c r="F69" s="35">
        <f t="shared" si="20"/>
        <v>-380.65</v>
      </c>
      <c r="G69" s="35">
        <f t="shared" si="20"/>
        <v>-11.85</v>
      </c>
      <c r="H69" s="19">
        <v>0</v>
      </c>
      <c r="I69" s="35">
        <f t="shared" si="20"/>
        <v>-5713.84</v>
      </c>
      <c r="J69" s="35">
        <f t="shared" si="20"/>
        <v>-9399.49</v>
      </c>
      <c r="K69" s="35">
        <f t="shared" si="18"/>
        <v>-23269.17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-6565.43</v>
      </c>
      <c r="F93" s="19">
        <v>0</v>
      </c>
      <c r="G93" s="19">
        <v>0</v>
      </c>
      <c r="H93" s="19">
        <v>0</v>
      </c>
      <c r="I93" s="48">
        <v>-3593.16</v>
      </c>
      <c r="J93" s="48">
        <v>-9399.49</v>
      </c>
      <c r="K93" s="48">
        <f t="shared" si="18"/>
        <v>-19558.08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732736.14</v>
      </c>
      <c r="C101" s="24">
        <f t="shared" si="21"/>
        <v>1082236.5799999998</v>
      </c>
      <c r="D101" s="24">
        <f t="shared" si="21"/>
        <v>1371762.02</v>
      </c>
      <c r="E101" s="24">
        <f t="shared" si="21"/>
        <v>667942.2899999999</v>
      </c>
      <c r="F101" s="24">
        <f t="shared" si="21"/>
        <v>986301.47</v>
      </c>
      <c r="G101" s="24">
        <f t="shared" si="21"/>
        <v>1403843.7899999998</v>
      </c>
      <c r="H101" s="24">
        <f t="shared" si="21"/>
        <v>622153.18</v>
      </c>
      <c r="I101" s="24">
        <f>+I102+I103</f>
        <v>254537.08999999997</v>
      </c>
      <c r="J101" s="24">
        <f>+J102+J103</f>
        <v>457210.95</v>
      </c>
      <c r="K101" s="48">
        <f>SUM(B101:J101)</f>
        <v>7578723.51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714609.7000000001</v>
      </c>
      <c r="C102" s="24">
        <f t="shared" si="22"/>
        <v>1059311.0899999999</v>
      </c>
      <c r="D102" s="24">
        <f t="shared" si="22"/>
        <v>1345457.16</v>
      </c>
      <c r="E102" s="24">
        <f t="shared" si="22"/>
        <v>646125.6799999999</v>
      </c>
      <c r="F102" s="24">
        <f t="shared" si="22"/>
        <v>963523.59</v>
      </c>
      <c r="G102" s="24">
        <f t="shared" si="22"/>
        <v>1374719.9</v>
      </c>
      <c r="H102" s="24">
        <f t="shared" si="22"/>
        <v>602661.38</v>
      </c>
      <c r="I102" s="24">
        <f t="shared" si="22"/>
        <v>254537.08999999997</v>
      </c>
      <c r="J102" s="24">
        <f t="shared" si="22"/>
        <v>443523.19</v>
      </c>
      <c r="K102" s="48">
        <f>SUM(B102:J102)</f>
        <v>7404468.779999999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7578723.51</v>
      </c>
      <c r="L109" s="54"/>
    </row>
    <row r="110" spans="1:11" ht="18.75" customHeight="1">
      <c r="A110" s="26" t="s">
        <v>73</v>
      </c>
      <c r="B110" s="27">
        <v>96966.1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96966.1</v>
      </c>
    </row>
    <row r="111" spans="1:11" ht="18.75" customHeight="1">
      <c r="A111" s="26" t="s">
        <v>74</v>
      </c>
      <c r="B111" s="27">
        <v>635770.04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635770.04</v>
      </c>
    </row>
    <row r="112" spans="1:11" ht="18.75" customHeight="1">
      <c r="A112" s="26" t="s">
        <v>75</v>
      </c>
      <c r="B112" s="40">
        <v>0</v>
      </c>
      <c r="C112" s="27">
        <f>+C101</f>
        <v>1082236.5799999998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1082236.5799999998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1371762.02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1371762.02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667942.2899999999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667942.2899999999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186962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186962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348376.01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348376.01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54280.8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54280.8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396682.66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396682.66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425706.88</v>
      </c>
      <c r="H119" s="40">
        <v>0</v>
      </c>
      <c r="I119" s="40">
        <v>0</v>
      </c>
      <c r="J119" s="40">
        <v>0</v>
      </c>
      <c r="K119" s="41">
        <f t="shared" si="24"/>
        <v>425706.88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36461.13</v>
      </c>
      <c r="H120" s="40">
        <v>0</v>
      </c>
      <c r="I120" s="40">
        <v>0</v>
      </c>
      <c r="J120" s="40">
        <v>0</v>
      </c>
      <c r="K120" s="41">
        <f t="shared" si="24"/>
        <v>36461.13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218384.1</v>
      </c>
      <c r="H121" s="40">
        <v>0</v>
      </c>
      <c r="I121" s="40">
        <v>0</v>
      </c>
      <c r="J121" s="40">
        <v>0</v>
      </c>
      <c r="K121" s="41">
        <f t="shared" si="24"/>
        <v>218384.1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192782.69</v>
      </c>
      <c r="H122" s="40">
        <v>0</v>
      </c>
      <c r="I122" s="40">
        <v>0</v>
      </c>
      <c r="J122" s="40">
        <v>0</v>
      </c>
      <c r="K122" s="41">
        <f t="shared" si="24"/>
        <v>192782.69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530508.98</v>
      </c>
      <c r="H123" s="40">
        <v>0</v>
      </c>
      <c r="I123" s="40">
        <v>0</v>
      </c>
      <c r="J123" s="40">
        <v>0</v>
      </c>
      <c r="K123" s="41">
        <f t="shared" si="24"/>
        <v>530508.98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232119.5</v>
      </c>
      <c r="I124" s="40">
        <v>0</v>
      </c>
      <c r="J124" s="40">
        <v>0</v>
      </c>
      <c r="K124" s="41">
        <f t="shared" si="24"/>
        <v>232119.5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390033.69</v>
      </c>
      <c r="I125" s="40">
        <v>0</v>
      </c>
      <c r="J125" s="40">
        <v>0</v>
      </c>
      <c r="K125" s="41">
        <f t="shared" si="24"/>
        <v>390033.69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254537.09</v>
      </c>
      <c r="J126" s="40">
        <v>0</v>
      </c>
      <c r="K126" s="41">
        <f t="shared" si="24"/>
        <v>254537.09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457210.95</v>
      </c>
      <c r="K127" s="44">
        <f t="shared" si="24"/>
        <v>457210.95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2016-02-10T11:26:47Z</dcterms:modified>
  <cp:category/>
  <cp:version/>
  <cp:contentType/>
  <cp:contentStatus/>
</cp:coreProperties>
</file>