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<sst xmlns="http://schemas.openxmlformats.org/spreadsheetml/2006/main" count="133" uniqueCount="133">
  <si>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</si>
  <si>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</si>
  <si>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</si>
  <si>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</si>
  <si>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</si>
  <si>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</si>
  <si>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</si>
  <si>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</si>
  <si>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</si>
  <si>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</si>
  <si>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</si>
  <si>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</si>
  <si>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</si>
  <si>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</si>
  <si>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</si>
  <si>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</si>
  <si>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</si>
  <si>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</si>
  <si>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</si>
  <si>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</si>
  <si>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</si>
  <si>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</si>
  <si>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</si>
  <si>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</si>
  <si>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</si>
  <si>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</si>
  <si>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</si>
  <si>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</si>
  <si>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</si>
  <si>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</si>
  <si>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</si>
  <si>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</si>
  <si>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</si>
  <si>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</si>
  <si>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</si>
  <si>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</si>
  <si>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</si>
  <si>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</si>
  <si>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</si>
  <si>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</si>
  <si>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</si>
  <si>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</si>
  <si>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</si>
  <si>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</si>
  <si>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</si>
  <si>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</si>
  <si>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</si>
  <si>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</si>
  <si>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</si>
  <si>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</si>
  <si>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</si>
  <si>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</si>
  <si>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</si>
  <si>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</si>
  <si>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</si>
  <si>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</si>
  <si>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</si>
  <si>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</si>
  <si>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</si>
  <si>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</si>
  <si>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</si>
  <si>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</si>
  <si>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</si>
  <si>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</si>
  <si>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</si>
  <si>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</si>
  <si>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</si>
  <si>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</si>
  <si>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</si>
  <si>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</si>
  <si>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</si>
  <si>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</si>
  <si>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</si>
  <si>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</si>
  <si>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</si>
  <si>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</si>
  <si>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</si>
  <si>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</si>
  <si>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</si>
  <si>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</si>
  <si>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</si>
  <si>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</si>
  <si>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</si>
  <si>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</si>
  <si>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</si>
  <si>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</si>
  <si>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</si>
  <si>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</si>
  <si>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</si>
  <si>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</si>
  <si>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</si>
  <si>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</si>
  <si>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</si>
  <si>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</si>
  <si>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</si>
  <si>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</si>
  <si>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</si>
  <si>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</si>
  <si>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</si>
  <si>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</si>
  <si>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</si>
  <si>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</si>
  <si>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</si>
  <si>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</si>
  <si>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</si>
  <si>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</si>
  <si>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</si>
  <si>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</si>
  <si>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</si>
  <si>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</si>
  <si>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</si>
  <si>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</si>
  <si>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</si>
  <si>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</si>
  <si>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</si>
  <si>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</si>
  <si>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</si>
  <si>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</si>
  <si>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</si>
  <si>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</si>
  <si>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</si>
  <si>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</si>
  <si>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</si>
  <si>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</si>
  <si>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</si>
  <si>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</si>
  <si>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</si>
  <si>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</si>
  <si>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</si>
  <si>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OPERAÇÃO 29/01/16 - VENCIMENTO 05/02/16</t>
  </si>
  <si>
    <t>6.3. Revisão de Remuneração pelo Transporte Coletivo ¹</t>
  </si>
  <si>
    <t>Nota:</t>
  </si>
  <si>
    <t xml:space="preserve">       ¹  Ajuste dos valores da energia para tração de outubro/15.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</si>
</sst>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129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562625</v>
      </c>
      <c r="C7" s="9">
        <f t="shared" si="0"/>
        <v>716856</v>
      </c>
      <c r="D7" s="9">
        <f t="shared" si="0"/>
        <v>728829</v>
      </c>
      <c r="E7" s="9">
        <f t="shared" si="0"/>
        <v>507739</v>
      </c>
      <c r="F7" s="9">
        <f t="shared" si="0"/>
        <v>677803</v>
      </c>
      <c r="G7" s="9">
        <f t="shared" si="0"/>
        <v>1156687</v>
      </c>
      <c r="H7" s="9">
        <f t="shared" si="0"/>
        <v>507423</v>
      </c>
      <c r="I7" s="9">
        <f t="shared" si="0"/>
        <v>116986</v>
      </c>
      <c r="J7" s="9">
        <f t="shared" si="0"/>
        <v>299086</v>
      </c>
      <c r="K7" s="9">
        <f t="shared" si="0"/>
        <v>5274034</v>
      </c>
      <c r="L7" s="52"/>
    </row>
    <row r="8" spans="1:11" ht="17.25" customHeight="1">
      <c r="A8" s="10" t="s">
        <v>101</v>
      </c>
      <c r="B8" s="11">
        <f>B9+B12+B16</f>
        <v>313864</v>
      </c>
      <c r="C8" s="11">
        <f aca="true" t="shared" si="1" ref="C8:J8">C9+C12+C16</f>
        <v>413375</v>
      </c>
      <c r="D8" s="11">
        <f t="shared" si="1"/>
        <v>393314</v>
      </c>
      <c r="E8" s="11">
        <f t="shared" si="1"/>
        <v>289875</v>
      </c>
      <c r="F8" s="11">
        <f t="shared" si="1"/>
        <v>368705</v>
      </c>
      <c r="G8" s="11">
        <f t="shared" si="1"/>
        <v>619079</v>
      </c>
      <c r="H8" s="11">
        <f t="shared" si="1"/>
        <v>306440</v>
      </c>
      <c r="I8" s="11">
        <f t="shared" si="1"/>
        <v>59372</v>
      </c>
      <c r="J8" s="11">
        <f t="shared" si="1"/>
        <v>161872</v>
      </c>
      <c r="K8" s="11">
        <f>SUM(B8:J8)</f>
        <v>2925896</v>
      </c>
    </row>
    <row r="9" spans="1:11" ht="17.25" customHeight="1">
      <c r="A9" s="15" t="s">
        <v>17</v>
      </c>
      <c r="B9" s="13">
        <f>+B10+B11</f>
        <v>45391</v>
      </c>
      <c r="C9" s="13">
        <f aca="true" t="shared" si="2" ref="C9:J9">+C10+C11</f>
        <v>63808</v>
      </c>
      <c r="D9" s="13">
        <f t="shared" si="2"/>
        <v>52700</v>
      </c>
      <c r="E9" s="13">
        <f t="shared" si="2"/>
        <v>42901</v>
      </c>
      <c r="F9" s="13">
        <f t="shared" si="2"/>
        <v>47766</v>
      </c>
      <c r="G9" s="13">
        <f t="shared" si="2"/>
        <v>62398</v>
      </c>
      <c r="H9" s="13">
        <f t="shared" si="2"/>
        <v>53759</v>
      </c>
      <c r="I9" s="13">
        <f t="shared" si="2"/>
        <v>10083</v>
      </c>
      <c r="J9" s="13">
        <f t="shared" si="2"/>
        <v>19990</v>
      </c>
      <c r="K9" s="11">
        <f>SUM(B9:J9)</f>
        <v>398796</v>
      </c>
    </row>
    <row r="10" spans="1:11" ht="17.25" customHeight="1">
      <c r="A10" s="29" t="s">
        <v>18</v>
      </c>
      <c r="B10" s="13">
        <v>45391</v>
      </c>
      <c r="C10" s="13">
        <v>63808</v>
      </c>
      <c r="D10" s="13">
        <v>52700</v>
      </c>
      <c r="E10" s="13">
        <v>42901</v>
      </c>
      <c r="F10" s="13">
        <v>47766</v>
      </c>
      <c r="G10" s="13">
        <v>62398</v>
      </c>
      <c r="H10" s="13">
        <v>53759</v>
      </c>
      <c r="I10" s="13">
        <v>10083</v>
      </c>
      <c r="J10" s="13">
        <v>19990</v>
      </c>
      <c r="K10" s="11">
        <f>SUM(B10:J10)</f>
        <v>398796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248536</v>
      </c>
      <c r="C12" s="17">
        <f t="shared" si="3"/>
        <v>324770</v>
      </c>
      <c r="D12" s="17">
        <f t="shared" si="3"/>
        <v>316207</v>
      </c>
      <c r="E12" s="17">
        <f t="shared" si="3"/>
        <v>229581</v>
      </c>
      <c r="F12" s="17">
        <f t="shared" si="3"/>
        <v>294683</v>
      </c>
      <c r="G12" s="17">
        <f t="shared" si="3"/>
        <v>510974</v>
      </c>
      <c r="H12" s="17">
        <f t="shared" si="3"/>
        <v>234263</v>
      </c>
      <c r="I12" s="17">
        <f t="shared" si="3"/>
        <v>45232</v>
      </c>
      <c r="J12" s="17">
        <f t="shared" si="3"/>
        <v>131383</v>
      </c>
      <c r="K12" s="11">
        <f aca="true" t="shared" si="4" ref="K12:K27">SUM(B12:J12)</f>
        <v>2335629</v>
      </c>
    </row>
    <row r="13" spans="1:13" ht="17.25" customHeight="1">
      <c r="A13" s="14" t="s">
        <v>20</v>
      </c>
      <c r="B13" s="13">
        <v>132145</v>
      </c>
      <c r="C13" s="13">
        <v>184113</v>
      </c>
      <c r="D13" s="13">
        <v>183550</v>
      </c>
      <c r="E13" s="13">
        <v>128840</v>
      </c>
      <c r="F13" s="13">
        <v>166225</v>
      </c>
      <c r="G13" s="13">
        <v>268531</v>
      </c>
      <c r="H13" s="13">
        <v>123511</v>
      </c>
      <c r="I13" s="13">
        <v>27965</v>
      </c>
      <c r="J13" s="13">
        <v>76123</v>
      </c>
      <c r="K13" s="11">
        <f t="shared" si="4"/>
        <v>1291003</v>
      </c>
      <c r="L13" s="52"/>
      <c r="M13" s="53"/>
    </row>
    <row r="14" spans="1:12" ht="17.25" customHeight="1">
      <c r="A14" s="14" t="s">
        <v>21</v>
      </c>
      <c r="B14" s="13">
        <v>114204</v>
      </c>
      <c r="C14" s="13">
        <v>137385</v>
      </c>
      <c r="D14" s="13">
        <v>130013</v>
      </c>
      <c r="E14" s="13">
        <v>98521</v>
      </c>
      <c r="F14" s="13">
        <v>126185</v>
      </c>
      <c r="G14" s="13">
        <v>238992</v>
      </c>
      <c r="H14" s="13">
        <v>107936</v>
      </c>
      <c r="I14" s="13">
        <v>16666</v>
      </c>
      <c r="J14" s="13">
        <v>54306</v>
      </c>
      <c r="K14" s="11">
        <f t="shared" si="4"/>
        <v>1024208</v>
      </c>
      <c r="L14" s="52"/>
    </row>
    <row r="15" spans="1:11" ht="17.25" customHeight="1">
      <c r="A15" s="14" t="s">
        <v>22</v>
      </c>
      <c r="B15" s="13">
        <v>2187</v>
      </c>
      <c r="C15" s="13">
        <v>3272</v>
      </c>
      <c r="D15" s="13">
        <v>2644</v>
      </c>
      <c r="E15" s="13">
        <v>2220</v>
      </c>
      <c r="F15" s="13">
        <v>2273</v>
      </c>
      <c r="G15" s="13">
        <v>3451</v>
      </c>
      <c r="H15" s="13">
        <v>2816</v>
      </c>
      <c r="I15" s="13">
        <v>601</v>
      </c>
      <c r="J15" s="13">
        <v>954</v>
      </c>
      <c r="K15" s="11">
        <f t="shared" si="4"/>
        <v>20418</v>
      </c>
    </row>
    <row r="16" spans="1:11" ht="17.25" customHeight="1">
      <c r="A16" s="15" t="s">
        <v>97</v>
      </c>
      <c r="B16" s="13">
        <f>B17+B18+B19</f>
        <v>19937</v>
      </c>
      <c r="C16" s="13">
        <f aca="true" t="shared" si="5" ref="C16:J16">C17+C18+C19</f>
        <v>24797</v>
      </c>
      <c r="D16" s="13">
        <f t="shared" si="5"/>
        <v>24407</v>
      </c>
      <c r="E16" s="13">
        <f t="shared" si="5"/>
        <v>17393</v>
      </c>
      <c r="F16" s="13">
        <f t="shared" si="5"/>
        <v>26256</v>
      </c>
      <c r="G16" s="13">
        <f t="shared" si="5"/>
        <v>45707</v>
      </c>
      <c r="H16" s="13">
        <f t="shared" si="5"/>
        <v>18418</v>
      </c>
      <c r="I16" s="13">
        <f t="shared" si="5"/>
        <v>4057</v>
      </c>
      <c r="J16" s="13">
        <f t="shared" si="5"/>
        <v>10499</v>
      </c>
      <c r="K16" s="11">
        <f t="shared" si="4"/>
        <v>191471</v>
      </c>
    </row>
    <row r="17" spans="1:11" ht="17.25" customHeight="1">
      <c r="A17" s="14" t="s">
        <v>98</v>
      </c>
      <c r="B17" s="13">
        <v>14649</v>
      </c>
      <c r="C17" s="13">
        <v>19881</v>
      </c>
      <c r="D17" s="13">
        <v>17943</v>
      </c>
      <c r="E17" s="13">
        <v>13117</v>
      </c>
      <c r="F17" s="13">
        <v>19115</v>
      </c>
      <c r="G17" s="13">
        <v>32125</v>
      </c>
      <c r="H17" s="13">
        <v>13901</v>
      </c>
      <c r="I17" s="13">
        <v>3249</v>
      </c>
      <c r="J17" s="13">
        <v>7298</v>
      </c>
      <c r="K17" s="11">
        <f t="shared" si="4"/>
        <v>141278</v>
      </c>
    </row>
    <row r="18" spans="1:11" ht="17.25" customHeight="1">
      <c r="A18" s="14" t="s">
        <v>99</v>
      </c>
      <c r="B18" s="13">
        <v>4665</v>
      </c>
      <c r="C18" s="13">
        <v>4584</v>
      </c>
      <c r="D18" s="13">
        <v>6174</v>
      </c>
      <c r="E18" s="13">
        <v>4072</v>
      </c>
      <c r="F18" s="13">
        <v>6912</v>
      </c>
      <c r="G18" s="13">
        <v>12793</v>
      </c>
      <c r="H18" s="13">
        <v>3290</v>
      </c>
      <c r="I18" s="13">
        <v>777</v>
      </c>
      <c r="J18" s="13">
        <v>3049</v>
      </c>
      <c r="K18" s="11">
        <f t="shared" si="4"/>
        <v>46316</v>
      </c>
    </row>
    <row r="19" spans="1:11" ht="17.25" customHeight="1">
      <c r="A19" s="14" t="s">
        <v>100</v>
      </c>
      <c r="B19" s="13">
        <v>623</v>
      </c>
      <c r="C19" s="13">
        <v>332</v>
      </c>
      <c r="D19" s="13">
        <v>290</v>
      </c>
      <c r="E19" s="13">
        <v>204</v>
      </c>
      <c r="F19" s="13">
        <v>229</v>
      </c>
      <c r="G19" s="13">
        <v>789</v>
      </c>
      <c r="H19" s="13">
        <v>1227</v>
      </c>
      <c r="I19" s="13">
        <v>31</v>
      </c>
      <c r="J19" s="13">
        <v>152</v>
      </c>
      <c r="K19" s="11">
        <f t="shared" si="4"/>
        <v>3877</v>
      </c>
    </row>
    <row r="20" spans="1:11" ht="17.25" customHeight="1">
      <c r="A20" s="16" t="s">
        <v>23</v>
      </c>
      <c r="B20" s="11">
        <f>+B21+B22+B23</f>
        <v>186182</v>
      </c>
      <c r="C20" s="11">
        <f aca="true" t="shared" si="6" ref="C20:J20">+C21+C22+C23</f>
        <v>208074</v>
      </c>
      <c r="D20" s="11">
        <f t="shared" si="6"/>
        <v>228611</v>
      </c>
      <c r="E20" s="11">
        <f t="shared" si="6"/>
        <v>151392</v>
      </c>
      <c r="F20" s="11">
        <f t="shared" si="6"/>
        <v>233602</v>
      </c>
      <c r="G20" s="11">
        <f t="shared" si="6"/>
        <v>438335</v>
      </c>
      <c r="H20" s="11">
        <f t="shared" si="6"/>
        <v>148431</v>
      </c>
      <c r="I20" s="11">
        <f t="shared" si="6"/>
        <v>37396</v>
      </c>
      <c r="J20" s="11">
        <f t="shared" si="6"/>
        <v>90105</v>
      </c>
      <c r="K20" s="11">
        <f t="shared" si="4"/>
        <v>1722128</v>
      </c>
    </row>
    <row r="21" spans="1:12" ht="17.25" customHeight="1">
      <c r="A21" s="12" t="s">
        <v>24</v>
      </c>
      <c r="B21" s="13">
        <v>110701</v>
      </c>
      <c r="C21" s="13">
        <v>134743</v>
      </c>
      <c r="D21" s="13">
        <v>149038</v>
      </c>
      <c r="E21" s="13">
        <v>96105</v>
      </c>
      <c r="F21" s="13">
        <v>146556</v>
      </c>
      <c r="G21" s="13">
        <v>252630</v>
      </c>
      <c r="H21" s="13">
        <v>91346</v>
      </c>
      <c r="I21" s="13">
        <v>25307</v>
      </c>
      <c r="J21" s="13">
        <v>57555</v>
      </c>
      <c r="K21" s="11">
        <f t="shared" si="4"/>
        <v>1063981</v>
      </c>
      <c r="L21" s="52"/>
    </row>
    <row r="22" spans="1:12" ht="17.25" customHeight="1">
      <c r="A22" s="12" t="s">
        <v>25</v>
      </c>
      <c r="B22" s="13">
        <v>74341</v>
      </c>
      <c r="C22" s="13">
        <v>71926</v>
      </c>
      <c r="D22" s="13">
        <v>78259</v>
      </c>
      <c r="E22" s="13">
        <v>54307</v>
      </c>
      <c r="F22" s="13">
        <v>85772</v>
      </c>
      <c r="G22" s="13">
        <v>183636</v>
      </c>
      <c r="H22" s="13">
        <v>55929</v>
      </c>
      <c r="I22" s="13">
        <v>11809</v>
      </c>
      <c r="J22" s="13">
        <v>32081</v>
      </c>
      <c r="K22" s="11">
        <f t="shared" si="4"/>
        <v>648060</v>
      </c>
      <c r="L22" s="52"/>
    </row>
    <row r="23" spans="1:11" ht="17.25" customHeight="1">
      <c r="A23" s="12" t="s">
        <v>26</v>
      </c>
      <c r="B23" s="13">
        <v>1140</v>
      </c>
      <c r="C23" s="13">
        <v>1405</v>
      </c>
      <c r="D23" s="13">
        <v>1314</v>
      </c>
      <c r="E23" s="13">
        <v>980</v>
      </c>
      <c r="F23" s="13">
        <v>1274</v>
      </c>
      <c r="G23" s="13">
        <v>2069</v>
      </c>
      <c r="H23" s="13">
        <v>1156</v>
      </c>
      <c r="I23" s="13">
        <v>280</v>
      </c>
      <c r="J23" s="13">
        <v>469</v>
      </c>
      <c r="K23" s="11">
        <f t="shared" si="4"/>
        <v>10087</v>
      </c>
    </row>
    <row r="24" spans="1:11" ht="17.25" customHeight="1">
      <c r="A24" s="16" t="s">
        <v>27</v>
      </c>
      <c r="B24" s="13">
        <v>62579</v>
      </c>
      <c r="C24" s="13">
        <v>95407</v>
      </c>
      <c r="D24" s="13">
        <v>106904</v>
      </c>
      <c r="E24" s="13">
        <v>66472</v>
      </c>
      <c r="F24" s="13">
        <v>75496</v>
      </c>
      <c r="G24" s="13">
        <v>99273</v>
      </c>
      <c r="H24" s="13">
        <v>47663</v>
      </c>
      <c r="I24" s="13">
        <v>20218</v>
      </c>
      <c r="J24" s="13">
        <v>47109</v>
      </c>
      <c r="K24" s="11">
        <f t="shared" si="4"/>
        <v>621121</v>
      </c>
    </row>
    <row r="25" spans="1:12" ht="17.25" customHeight="1">
      <c r="A25" s="12" t="s">
        <v>28</v>
      </c>
      <c r="B25" s="13">
        <v>40051</v>
      </c>
      <c r="C25" s="13">
        <v>61060</v>
      </c>
      <c r="D25" s="13">
        <v>68419</v>
      </c>
      <c r="E25" s="13">
        <v>42542</v>
      </c>
      <c r="F25" s="13">
        <v>48317</v>
      </c>
      <c r="G25" s="13">
        <v>63535</v>
      </c>
      <c r="H25" s="13">
        <v>30504</v>
      </c>
      <c r="I25" s="13">
        <v>12940</v>
      </c>
      <c r="J25" s="13">
        <v>30150</v>
      </c>
      <c r="K25" s="11">
        <f t="shared" si="4"/>
        <v>397518</v>
      </c>
      <c r="L25" s="52"/>
    </row>
    <row r="26" spans="1:12" ht="17.25" customHeight="1">
      <c r="A26" s="12" t="s">
        <v>29</v>
      </c>
      <c r="B26" s="13">
        <v>22528</v>
      </c>
      <c r="C26" s="13">
        <v>34347</v>
      </c>
      <c r="D26" s="13">
        <v>38485</v>
      </c>
      <c r="E26" s="13">
        <v>23930</v>
      </c>
      <c r="F26" s="13">
        <v>27179</v>
      </c>
      <c r="G26" s="13">
        <v>35738</v>
      </c>
      <c r="H26" s="13">
        <v>17159</v>
      </c>
      <c r="I26" s="13">
        <v>7278</v>
      </c>
      <c r="J26" s="13">
        <v>16959</v>
      </c>
      <c r="K26" s="11">
        <f t="shared" si="4"/>
        <v>223603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4889</v>
      </c>
      <c r="I27" s="11">
        <v>0</v>
      </c>
      <c r="J27" s="11">
        <v>0</v>
      </c>
      <c r="K27" s="11">
        <f t="shared" si="4"/>
        <v>4889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16498.22</v>
      </c>
      <c r="I35" s="19">
        <v>0</v>
      </c>
      <c r="J35" s="19">
        <v>0</v>
      </c>
      <c r="K35" s="23">
        <f>SUM(B35:J35)</f>
        <v>16498.22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6385.76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39405.96000000001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6385.76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39405.96000000001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1492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1470133.5599999998</v>
      </c>
      <c r="C47" s="22">
        <f aca="true" t="shared" si="11" ref="C47:H47">+C48+C57</f>
        <v>2133332.8000000007</v>
      </c>
      <c r="D47" s="22">
        <f t="shared" si="11"/>
        <v>2442126.4099999997</v>
      </c>
      <c r="E47" s="22">
        <f t="shared" si="11"/>
        <v>1452627.82</v>
      </c>
      <c r="F47" s="22">
        <f t="shared" si="11"/>
        <v>1877648.23</v>
      </c>
      <c r="G47" s="22">
        <f t="shared" si="11"/>
        <v>2751992.37</v>
      </c>
      <c r="H47" s="22">
        <f t="shared" si="11"/>
        <v>1405586.29</v>
      </c>
      <c r="I47" s="22">
        <f>+I48+I57</f>
        <v>560130.12</v>
      </c>
      <c r="J47" s="22">
        <f>+J48+J57</f>
        <v>864112.7000000001</v>
      </c>
      <c r="K47" s="22">
        <f>SUM(B47:J47)</f>
        <v>14957690.299999999</v>
      </c>
    </row>
    <row r="48" spans="1:11" ht="17.25" customHeight="1">
      <c r="A48" s="16" t="s">
        <v>115</v>
      </c>
      <c r="B48" s="23">
        <f>SUM(B49:B56)</f>
        <v>1452007.1199999999</v>
      </c>
      <c r="C48" s="23">
        <f aca="true" t="shared" si="12" ref="C48:J48">SUM(C49:C56)</f>
        <v>2110407.3100000005</v>
      </c>
      <c r="D48" s="23">
        <f t="shared" si="12"/>
        <v>2415821.55</v>
      </c>
      <c r="E48" s="23">
        <f t="shared" si="12"/>
        <v>1430811.21</v>
      </c>
      <c r="F48" s="23">
        <f t="shared" si="12"/>
        <v>1854870.35</v>
      </c>
      <c r="G48" s="23">
        <f t="shared" si="12"/>
        <v>2722868.48</v>
      </c>
      <c r="H48" s="23">
        <f t="shared" si="12"/>
        <v>1386094.49</v>
      </c>
      <c r="I48" s="23">
        <f t="shared" si="12"/>
        <v>560130.12</v>
      </c>
      <c r="J48" s="23">
        <f t="shared" si="12"/>
        <v>850424.9400000001</v>
      </c>
      <c r="K48" s="23">
        <f aca="true" t="shared" si="13" ref="K48:K57">SUM(B48:J48)</f>
        <v>14783435.57</v>
      </c>
    </row>
    <row r="49" spans="1:11" ht="17.25" customHeight="1">
      <c r="A49" s="34" t="s">
        <v>46</v>
      </c>
      <c r="B49" s="23">
        <f aca="true" t="shared" si="14" ref="B49:H49">ROUND(B30*B7,2)</f>
        <v>1450616.04</v>
      </c>
      <c r="C49" s="23">
        <f t="shared" si="14"/>
        <v>2103470.56</v>
      </c>
      <c r="D49" s="23">
        <f t="shared" si="14"/>
        <v>2413079.94</v>
      </c>
      <c r="E49" s="23">
        <f t="shared" si="14"/>
        <v>1429691.48</v>
      </c>
      <c r="F49" s="23">
        <f t="shared" si="14"/>
        <v>1852774.5</v>
      </c>
      <c r="G49" s="23">
        <f t="shared" si="14"/>
        <v>2719949.48</v>
      </c>
      <c r="H49" s="23">
        <f t="shared" si="14"/>
        <v>1368215.38</v>
      </c>
      <c r="I49" s="23">
        <f>ROUND(I30*I7,2)</f>
        <v>559064.4</v>
      </c>
      <c r="J49" s="23">
        <f>ROUND(J30*J7,2)</f>
        <v>848207.9</v>
      </c>
      <c r="K49" s="23">
        <f t="shared" si="13"/>
        <v>14745069.68</v>
      </c>
    </row>
    <row r="50" spans="1:11" ht="17.25" customHeight="1">
      <c r="A50" s="34" t="s">
        <v>47</v>
      </c>
      <c r="B50" s="19">
        <v>0</v>
      </c>
      <c r="C50" s="23">
        <f>ROUND(C31*C7,2)</f>
        <v>4675.62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4675.62</v>
      </c>
    </row>
    <row r="51" spans="1:11" ht="17.25" customHeight="1">
      <c r="A51" s="68" t="s">
        <v>108</v>
      </c>
      <c r="B51" s="69">
        <f aca="true" t="shared" si="15" ref="B51:H51">ROUND(B32*B7,2)</f>
        <v>-2700.6</v>
      </c>
      <c r="C51" s="69">
        <f t="shared" si="15"/>
        <v>-3512.59</v>
      </c>
      <c r="D51" s="69">
        <f t="shared" si="15"/>
        <v>-3644.15</v>
      </c>
      <c r="E51" s="69">
        <f t="shared" si="15"/>
        <v>-2325.67</v>
      </c>
      <c r="F51" s="69">
        <f t="shared" si="15"/>
        <v>-3185.67</v>
      </c>
      <c r="G51" s="69">
        <f t="shared" si="15"/>
        <v>-4511.08</v>
      </c>
      <c r="H51" s="69">
        <f t="shared" si="15"/>
        <v>-2334.15</v>
      </c>
      <c r="I51" s="19">
        <v>0</v>
      </c>
      <c r="J51" s="19">
        <v>0</v>
      </c>
      <c r="K51" s="69">
        <f>SUM(B51:J51)</f>
        <v>-22213.910000000003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16498.22</v>
      </c>
      <c r="I53" s="31">
        <f>+I35</f>
        <v>0</v>
      </c>
      <c r="J53" s="31">
        <f>+J35</f>
        <v>0</v>
      </c>
      <c r="K53" s="23">
        <f t="shared" si="13"/>
        <v>16498.22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39405.96000000001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18126.44</v>
      </c>
      <c r="C57" s="36">
        <v>22925.49</v>
      </c>
      <c r="D57" s="36">
        <v>26304.86</v>
      </c>
      <c r="E57" s="36">
        <v>21816.61</v>
      </c>
      <c r="F57" s="36">
        <v>22777.88</v>
      </c>
      <c r="G57" s="36">
        <v>29123.89</v>
      </c>
      <c r="H57" s="36">
        <v>19491.8</v>
      </c>
      <c r="I57" s="19">
        <v>0</v>
      </c>
      <c r="J57" s="36">
        <v>13687.76</v>
      </c>
      <c r="K57" s="36">
        <f t="shared" si="13"/>
        <v>174254.73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-306636.49</v>
      </c>
      <c r="C61" s="35">
        <f t="shared" si="16"/>
        <v>-262291.36000000004</v>
      </c>
      <c r="D61" s="35">
        <f t="shared" si="16"/>
        <v>-358366.29000000004</v>
      </c>
      <c r="E61" s="35">
        <f t="shared" si="16"/>
        <v>-415205.00999999995</v>
      </c>
      <c r="F61" s="35">
        <f t="shared" si="16"/>
        <v>-366635</v>
      </c>
      <c r="G61" s="35">
        <f t="shared" si="16"/>
        <v>-429565.93999999994</v>
      </c>
      <c r="H61" s="35">
        <f t="shared" si="16"/>
        <v>-275794.24000000005</v>
      </c>
      <c r="I61" s="35">
        <f t="shared" si="16"/>
        <v>-356618.09</v>
      </c>
      <c r="J61" s="35">
        <f t="shared" si="16"/>
        <v>-112145.72</v>
      </c>
      <c r="K61" s="35">
        <f>SUM(B61:J61)</f>
        <v>-2883258.14</v>
      </c>
    </row>
    <row r="62" spans="1:11" ht="18.75" customHeight="1">
      <c r="A62" s="16" t="s">
        <v>77</v>
      </c>
      <c r="B62" s="35">
        <f aca="true" t="shared" si="17" ref="B62:J62">B63+B64+B65+B66+B67+B68</f>
        <v>-284148.77999999997</v>
      </c>
      <c r="C62" s="35">
        <f t="shared" si="17"/>
        <v>-256093.18000000002</v>
      </c>
      <c r="D62" s="35">
        <f t="shared" si="17"/>
        <v>-246523.07</v>
      </c>
      <c r="E62" s="35">
        <f t="shared" si="17"/>
        <v>-352266.19999999995</v>
      </c>
      <c r="F62" s="35">
        <f t="shared" si="17"/>
        <v>-301789.31</v>
      </c>
      <c r="G62" s="35">
        <f t="shared" si="17"/>
        <v>-339095.41</v>
      </c>
      <c r="H62" s="35">
        <f t="shared" si="17"/>
        <v>-204356.40000000002</v>
      </c>
      <c r="I62" s="35">
        <f t="shared" si="17"/>
        <v>-38315.4</v>
      </c>
      <c r="J62" s="35">
        <f t="shared" si="17"/>
        <v>-75962</v>
      </c>
      <c r="K62" s="35">
        <f aca="true" t="shared" si="18" ref="K62:K98">SUM(B62:J62)</f>
        <v>-2098549.75</v>
      </c>
    </row>
    <row r="63" spans="1:11" ht="18.75" customHeight="1">
      <c r="A63" s="12" t="s">
        <v>78</v>
      </c>
      <c r="B63" s="35">
        <f>-ROUND(B9*$D$3,2)</f>
        <v>-172485.8</v>
      </c>
      <c r="C63" s="35">
        <f aca="true" t="shared" si="19" ref="C63:J63">-ROUND(C9*$D$3,2)</f>
        <v>-242470.4</v>
      </c>
      <c r="D63" s="35">
        <f t="shared" si="19"/>
        <v>-200260</v>
      </c>
      <c r="E63" s="35">
        <f t="shared" si="19"/>
        <v>-163023.8</v>
      </c>
      <c r="F63" s="35">
        <f t="shared" si="19"/>
        <v>-181510.8</v>
      </c>
      <c r="G63" s="35">
        <f t="shared" si="19"/>
        <v>-237112.4</v>
      </c>
      <c r="H63" s="35">
        <f t="shared" si="19"/>
        <v>-204284.2</v>
      </c>
      <c r="I63" s="35">
        <f t="shared" si="19"/>
        <v>-38315.4</v>
      </c>
      <c r="J63" s="35">
        <f t="shared" si="19"/>
        <v>-75962</v>
      </c>
      <c r="K63" s="35">
        <f t="shared" si="18"/>
        <v>-1515424.7999999998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-938.6</v>
      </c>
      <c r="C65" s="35">
        <v>-216.6</v>
      </c>
      <c r="D65" s="35">
        <v>-520.6</v>
      </c>
      <c r="E65" s="35">
        <v>-1364.2</v>
      </c>
      <c r="F65" s="35">
        <v>-608</v>
      </c>
      <c r="G65" s="35">
        <v>-323</v>
      </c>
      <c r="H65" s="19">
        <v>0</v>
      </c>
      <c r="I65" s="19">
        <v>0</v>
      </c>
      <c r="J65" s="19">
        <v>0</v>
      </c>
      <c r="K65" s="35">
        <f t="shared" si="18"/>
        <v>-3971</v>
      </c>
    </row>
    <row r="66" spans="1:11" ht="18.75" customHeight="1">
      <c r="A66" s="12" t="s">
        <v>109</v>
      </c>
      <c r="B66" s="35">
        <v>-12201.8</v>
      </c>
      <c r="C66" s="35">
        <v>-5905.2</v>
      </c>
      <c r="D66" s="35">
        <v>-6460</v>
      </c>
      <c r="E66" s="35">
        <v>-10100.4</v>
      </c>
      <c r="F66" s="35">
        <v>-4248.4</v>
      </c>
      <c r="G66" s="35">
        <v>-5453</v>
      </c>
      <c r="H66" s="35">
        <v>-72.2</v>
      </c>
      <c r="I66" s="19">
        <v>0</v>
      </c>
      <c r="J66" s="19">
        <v>0</v>
      </c>
      <c r="K66" s="35">
        <f t="shared" si="18"/>
        <v>-44441</v>
      </c>
    </row>
    <row r="67" spans="1:11" ht="18.75" customHeight="1">
      <c r="A67" s="12" t="s">
        <v>55</v>
      </c>
      <c r="B67" s="47">
        <v>-98477.58</v>
      </c>
      <c r="C67" s="47">
        <v>-7500.98</v>
      </c>
      <c r="D67" s="47">
        <v>-39282.47</v>
      </c>
      <c r="E67" s="47">
        <v>-177687.8</v>
      </c>
      <c r="F67" s="47">
        <v>-115422.11</v>
      </c>
      <c r="G67" s="47">
        <v>-96207.01</v>
      </c>
      <c r="H67" s="19">
        <v>0</v>
      </c>
      <c r="I67" s="19">
        <v>0</v>
      </c>
      <c r="J67" s="19">
        <v>0</v>
      </c>
      <c r="K67" s="35">
        <f t="shared" si="18"/>
        <v>-534577.95</v>
      </c>
    </row>
    <row r="68" spans="1:11" ht="18.75" customHeight="1">
      <c r="A68" s="12" t="s">
        <v>56</v>
      </c>
      <c r="B68" s="35">
        <v>-45</v>
      </c>
      <c r="C68" s="19">
        <v>0</v>
      </c>
      <c r="D68" s="47">
        <v>0</v>
      </c>
      <c r="E68" s="47">
        <v>-90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-135</v>
      </c>
    </row>
    <row r="69" spans="1:11" ht="18.75" customHeight="1">
      <c r="A69" s="12" t="s">
        <v>82</v>
      </c>
      <c r="B69" s="35">
        <f>SUM(B70:B96)</f>
        <v>-22487.709999999995</v>
      </c>
      <c r="C69" s="35">
        <f aca="true" t="shared" si="20" ref="C69:J69">SUM(C70:C96)</f>
        <v>-6198.18</v>
      </c>
      <c r="D69" s="35">
        <f t="shared" si="20"/>
        <v>-111843.22</v>
      </c>
      <c r="E69" s="35">
        <f t="shared" si="20"/>
        <v>-62938.81</v>
      </c>
      <c r="F69" s="35">
        <f t="shared" si="20"/>
        <v>-64845.69</v>
      </c>
      <c r="G69" s="35">
        <f t="shared" si="20"/>
        <v>-90470.53</v>
      </c>
      <c r="H69" s="35">
        <f t="shared" si="20"/>
        <v>-71437.84000000001</v>
      </c>
      <c r="I69" s="35">
        <f t="shared" si="20"/>
        <v>-70232.59000000001</v>
      </c>
      <c r="J69" s="35">
        <f t="shared" si="20"/>
        <v>-36183.72</v>
      </c>
      <c r="K69" s="35">
        <f t="shared" si="18"/>
        <v>-536638.29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-118.31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35">
        <f t="shared" si="18"/>
        <v>-142.01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-15594.22</v>
      </c>
      <c r="C74" s="35">
        <v>-22637.8</v>
      </c>
      <c r="D74" s="35">
        <v>-21400.41</v>
      </c>
      <c r="E74" s="35">
        <v>-15007.26</v>
      </c>
      <c r="F74" s="35">
        <v>-20623.08</v>
      </c>
      <c r="G74" s="35">
        <v>-31426.4</v>
      </c>
      <c r="H74" s="35">
        <v>-15387.98</v>
      </c>
      <c r="I74" s="35">
        <v>-5409.59</v>
      </c>
      <c r="J74" s="35">
        <v>-11152.33</v>
      </c>
      <c r="K74" s="48">
        <f t="shared" si="18"/>
        <v>-158639.06999999998</v>
      </c>
    </row>
    <row r="75" spans="1:11" ht="18.75" customHeight="1">
      <c r="A75" s="12" t="s">
        <v>62</v>
      </c>
      <c r="B75" s="35">
        <v>7493.43</v>
      </c>
      <c r="C75" s="35">
        <v>31220.66</v>
      </c>
      <c r="D75" s="35">
        <v>-892.93</v>
      </c>
      <c r="E75" s="35">
        <v>-8439.74</v>
      </c>
      <c r="F75" s="35">
        <v>-11607.86</v>
      </c>
      <c r="G75" s="35">
        <v>-17686.53</v>
      </c>
      <c r="H75" s="35">
        <v>5828.52</v>
      </c>
      <c r="I75" s="35">
        <v>-1931.78</v>
      </c>
      <c r="J75" s="35">
        <v>-3983.77</v>
      </c>
      <c r="K75" s="19">
        <f t="shared" si="18"/>
        <v>0</v>
      </c>
    </row>
    <row r="76" spans="1:11" ht="18.75" customHeight="1">
      <c r="A76" s="12" t="s">
        <v>63</v>
      </c>
      <c r="B76" s="35">
        <v>-13793.8</v>
      </c>
      <c r="C76" s="35">
        <v>-14662.73</v>
      </c>
      <c r="D76" s="35">
        <v>-86650.48</v>
      </c>
      <c r="E76" s="35">
        <v>-26424</v>
      </c>
      <c r="F76" s="35">
        <v>-31122</v>
      </c>
      <c r="G76" s="35">
        <v>-39694.45</v>
      </c>
      <c r="H76" s="35">
        <v>-60543.86</v>
      </c>
      <c r="I76" s="35">
        <v>-8712.9</v>
      </c>
      <c r="J76" s="35">
        <v>-5580</v>
      </c>
      <c r="K76" s="35">
        <f t="shared" si="18"/>
        <v>-287184.22000000003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35">
        <v>-593.12</v>
      </c>
      <c r="C80" s="19">
        <v>0</v>
      </c>
      <c r="D80" s="35">
        <v>-1819.8</v>
      </c>
      <c r="E80" s="35">
        <v>-1011</v>
      </c>
      <c r="F80" s="35">
        <v>-1112.1</v>
      </c>
      <c r="G80" s="35">
        <v>-1651.3</v>
      </c>
      <c r="H80" s="35">
        <v>-1334.52</v>
      </c>
      <c r="I80" s="19">
        <v>0</v>
      </c>
      <c r="J80" s="19">
        <v>0</v>
      </c>
      <c r="K80" s="35">
        <f t="shared" si="18"/>
        <v>-7521.84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-12056.81</v>
      </c>
      <c r="F93" s="19">
        <v>0</v>
      </c>
      <c r="G93" s="19">
        <v>0</v>
      </c>
      <c r="H93" s="19">
        <v>0</v>
      </c>
      <c r="I93" s="48">
        <v>-7057.64</v>
      </c>
      <c r="J93" s="48">
        <v>-15467.62</v>
      </c>
      <c r="K93" s="48">
        <f t="shared" si="18"/>
        <v>-34582.07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130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48">
        <v>-248070.1</v>
      </c>
      <c r="J98" s="19">
        <v>0</v>
      </c>
      <c r="K98" s="48">
        <f t="shared" si="18"/>
        <v>-248070.1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1163497.0699999998</v>
      </c>
      <c r="C101" s="24">
        <f t="shared" si="21"/>
        <v>1871041.4400000006</v>
      </c>
      <c r="D101" s="24">
        <f t="shared" si="21"/>
        <v>2083760.12</v>
      </c>
      <c r="E101" s="24">
        <f t="shared" si="21"/>
        <v>1037422.8099999999</v>
      </c>
      <c r="F101" s="24">
        <f t="shared" si="21"/>
        <v>1511013.23</v>
      </c>
      <c r="G101" s="24">
        <f t="shared" si="21"/>
        <v>2322426.43</v>
      </c>
      <c r="H101" s="24">
        <f t="shared" si="21"/>
        <v>1129792.0499999998</v>
      </c>
      <c r="I101" s="24">
        <f>+I102+I103</f>
        <v>203512.02999999994</v>
      </c>
      <c r="J101" s="24">
        <f>+J102+J103</f>
        <v>751966.9800000001</v>
      </c>
      <c r="K101" s="48">
        <f>SUM(B101:J101)</f>
        <v>12074432.159999998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1145370.63</v>
      </c>
      <c r="C102" s="24">
        <f t="shared" si="22"/>
        <v>1848115.9500000007</v>
      </c>
      <c r="D102" s="24">
        <f t="shared" si="22"/>
        <v>2057455.26</v>
      </c>
      <c r="E102" s="24">
        <f t="shared" si="22"/>
        <v>1015606.2</v>
      </c>
      <c r="F102" s="24">
        <f t="shared" si="22"/>
        <v>1488235.35</v>
      </c>
      <c r="G102" s="24">
        <f t="shared" si="22"/>
        <v>2293302.54</v>
      </c>
      <c r="H102" s="24">
        <f t="shared" si="22"/>
        <v>1110300.2499999998</v>
      </c>
      <c r="I102" s="24">
        <f t="shared" si="22"/>
        <v>203512.02999999994</v>
      </c>
      <c r="J102" s="24">
        <f t="shared" si="22"/>
        <v>738279.2200000001</v>
      </c>
      <c r="K102" s="48">
        <f>SUM(B102:J102)</f>
        <v>11900177.43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18126.44</v>
      </c>
      <c r="C103" s="24">
        <f t="shared" si="23"/>
        <v>22925.49</v>
      </c>
      <c r="D103" s="24">
        <f t="shared" si="23"/>
        <v>26304.86</v>
      </c>
      <c r="E103" s="24">
        <f t="shared" si="23"/>
        <v>21816.61</v>
      </c>
      <c r="F103" s="24">
        <f t="shared" si="23"/>
        <v>22777.88</v>
      </c>
      <c r="G103" s="24">
        <f t="shared" si="23"/>
        <v>29123.89</v>
      </c>
      <c r="H103" s="24">
        <f t="shared" si="23"/>
        <v>19491.8</v>
      </c>
      <c r="I103" s="19">
        <f t="shared" si="23"/>
        <v>0</v>
      </c>
      <c r="J103" s="24">
        <f t="shared" si="23"/>
        <v>13687.76</v>
      </c>
      <c r="K103" s="48">
        <f>SUM(B103:J103)</f>
        <v>174254.73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12074432.160000004</v>
      </c>
      <c r="L109" s="54"/>
    </row>
    <row r="110" spans="1:11" ht="18.75" customHeight="1">
      <c r="A110" s="26" t="s">
        <v>73</v>
      </c>
      <c r="B110" s="27">
        <v>154041.92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154041.92</v>
      </c>
    </row>
    <row r="111" spans="1:11" ht="18.75" customHeight="1">
      <c r="A111" s="26" t="s">
        <v>74</v>
      </c>
      <c r="B111" s="27">
        <v>1009455.15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1009455.15</v>
      </c>
    </row>
    <row r="112" spans="1:11" ht="18.75" customHeight="1">
      <c r="A112" s="26" t="s">
        <v>75</v>
      </c>
      <c r="B112" s="40">
        <v>0</v>
      </c>
      <c r="C112" s="27">
        <f>+C101</f>
        <v>1871041.4400000006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1871041.4400000006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2083760.12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2083760.12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1037422.8099999999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1037422.8099999999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286814.65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286814.65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533231.96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533231.96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78260.13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78260.13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612706.49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612706.49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684921.27</v>
      </c>
      <c r="H119" s="40">
        <v>0</v>
      </c>
      <c r="I119" s="40">
        <v>0</v>
      </c>
      <c r="J119" s="40">
        <v>0</v>
      </c>
      <c r="K119" s="41">
        <f t="shared" si="24"/>
        <v>684921.27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54829.88</v>
      </c>
      <c r="H120" s="40">
        <v>0</v>
      </c>
      <c r="I120" s="40">
        <v>0</v>
      </c>
      <c r="J120" s="40">
        <v>0</v>
      </c>
      <c r="K120" s="41">
        <f t="shared" si="24"/>
        <v>54829.88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363047.9</v>
      </c>
      <c r="H121" s="40">
        <v>0</v>
      </c>
      <c r="I121" s="40">
        <v>0</v>
      </c>
      <c r="J121" s="40">
        <v>0</v>
      </c>
      <c r="K121" s="41">
        <f t="shared" si="24"/>
        <v>363047.9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337160</v>
      </c>
      <c r="H122" s="40">
        <v>0</v>
      </c>
      <c r="I122" s="40">
        <v>0</v>
      </c>
      <c r="J122" s="40">
        <v>0</v>
      </c>
      <c r="K122" s="41">
        <f t="shared" si="24"/>
        <v>337160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882467.38</v>
      </c>
      <c r="H123" s="40">
        <v>0</v>
      </c>
      <c r="I123" s="40">
        <v>0</v>
      </c>
      <c r="J123" s="40">
        <v>0</v>
      </c>
      <c r="K123" s="41">
        <f t="shared" si="24"/>
        <v>882467.38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421519.56</v>
      </c>
      <c r="I124" s="40">
        <v>0</v>
      </c>
      <c r="J124" s="40">
        <v>0</v>
      </c>
      <c r="K124" s="41">
        <f t="shared" si="24"/>
        <v>421519.56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708272.49</v>
      </c>
      <c r="I125" s="40">
        <v>0</v>
      </c>
      <c r="J125" s="40">
        <v>0</v>
      </c>
      <c r="K125" s="41">
        <f t="shared" si="24"/>
        <v>708272.49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203512.03</v>
      </c>
      <c r="J126" s="40">
        <v>0</v>
      </c>
      <c r="K126" s="41">
        <f t="shared" si="24"/>
        <v>203512.03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751966.98</v>
      </c>
      <c r="K127" s="44">
        <f t="shared" si="24"/>
        <v>751966.98</v>
      </c>
    </row>
    <row r="128" spans="1:11" ht="18.75" customHeight="1">
      <c r="A128" s="39" t="s">
        <v>131</v>
      </c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 t="s">
        <v>132</v>
      </c>
    </row>
    <row r="130" ht="18.75" customHeight="1">
      <c r="A130" s="5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2016-02-10T11:24:49Z</dcterms:modified>
  <cp:category/>
  <cp:version/>
  <cp:contentType/>
  <cp:contentStatus/>
</cp:coreProperties>
</file>