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<sst xmlns="http://schemas.openxmlformats.org/spreadsheetml/2006/main" count="131" uniqueCount="131">
  <si>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</si>
  <si>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</si>
  <si>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</si>
  <si>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</si>
  <si>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</si>
  <si>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</si>
  <si>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</si>
  <si>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</si>
  <si>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</si>
  <si>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</si>
  <si>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</si>
  <si>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</si>
  <si>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</si>
  <si>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</si>
  <si>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</si>
  <si>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</si>
  <si>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</si>
  <si>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</si>
  <si>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</si>
  <si>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</si>
  <si>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</si>
  <si>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</si>
  <si>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</si>
  <si>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</si>
  <si>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</si>
  <si>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</si>
  <si>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</si>
  <si>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</si>
  <si>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</si>
  <si>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</si>
  <si>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</si>
  <si>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</si>
  <si>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</si>
  <si>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</si>
  <si>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</si>
  <si>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</si>
  <si>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</si>
  <si>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</si>
  <si>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</si>
  <si>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</si>
  <si>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</si>
  <si>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</si>
  <si>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</si>
  <si>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</si>
  <si>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</si>
  <si>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</si>
  <si>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</si>
  <si>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</si>
  <si>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</si>
  <si>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</si>
  <si>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</si>
  <si>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</si>
  <si>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</si>
  <si>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</si>
  <si>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</si>
  <si>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</si>
  <si>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</si>
  <si>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</si>
  <si>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</si>
  <si>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</si>
  <si>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</si>
  <si>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</si>
  <si>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</si>
  <si>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</si>
  <si>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</si>
  <si>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</si>
  <si>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</si>
  <si>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</si>
  <si>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</si>
  <si>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</si>
  <si>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</si>
  <si>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</si>
  <si>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</si>
  <si>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</si>
  <si>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</si>
  <si>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</si>
  <si>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</si>
  <si>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</si>
  <si>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</si>
  <si>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</si>
  <si>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</si>
  <si>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</si>
  <si>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</si>
  <si>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</si>
  <si>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</si>
  <si>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</si>
  <si>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</si>
  <si>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</si>
  <si>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</si>
  <si>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</si>
  <si>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</si>
  <si>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</si>
  <si>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</si>
  <si>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</si>
  <si>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</si>
  <si>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</si>
  <si>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</si>
  <si>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</si>
  <si>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</si>
  <si>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</si>
  <si>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</si>
  <si>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</si>
  <si>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</si>
  <si>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</si>
  <si>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</si>
  <si>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</si>
  <si>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</si>
  <si>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</si>
  <si>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</si>
  <si>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</si>
  <si>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</si>
  <si>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</si>
  <si>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</si>
  <si>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</si>
  <si>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</si>
  <si>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</si>
  <si>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</si>
  <si>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</si>
  <si>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</si>
  <si>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</si>
  <si>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</si>
  <si>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</si>
  <si>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</si>
  <si>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</si>
  <si>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</si>
  <si>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</si>
  <si>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</si>
  <si>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</si>
  <si>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</si>
  <si>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</si>
  <si>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26/01/16 - VENCIMENTO 02/02/16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</si>
</sst>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558355</v>
      </c>
      <c r="C7" s="9">
        <f t="shared" si="0"/>
        <v>702469</v>
      </c>
      <c r="D7" s="9">
        <f t="shared" si="0"/>
        <v>730419</v>
      </c>
      <c r="E7" s="9">
        <f t="shared" si="0"/>
        <v>504592</v>
      </c>
      <c r="F7" s="9">
        <f t="shared" si="0"/>
        <v>666799</v>
      </c>
      <c r="G7" s="9">
        <f t="shared" si="0"/>
        <v>1139814</v>
      </c>
      <c r="H7" s="9">
        <f t="shared" si="0"/>
        <v>504313</v>
      </c>
      <c r="I7" s="9">
        <f t="shared" si="0"/>
        <v>121679</v>
      </c>
      <c r="J7" s="9">
        <f t="shared" si="0"/>
        <v>295593</v>
      </c>
      <c r="K7" s="9">
        <f t="shared" si="0"/>
        <v>5224033</v>
      </c>
      <c r="L7" s="52"/>
    </row>
    <row r="8" spans="1:11" ht="17.25" customHeight="1">
      <c r="A8" s="10" t="s">
        <v>101</v>
      </c>
      <c r="B8" s="11">
        <f>B9+B12+B16</f>
        <v>311769</v>
      </c>
      <c r="C8" s="11">
        <f aca="true" t="shared" si="1" ref="C8:J8">C9+C12+C16</f>
        <v>404653</v>
      </c>
      <c r="D8" s="11">
        <f t="shared" si="1"/>
        <v>392231</v>
      </c>
      <c r="E8" s="11">
        <f t="shared" si="1"/>
        <v>288554</v>
      </c>
      <c r="F8" s="11">
        <f t="shared" si="1"/>
        <v>362721</v>
      </c>
      <c r="G8" s="11">
        <f t="shared" si="1"/>
        <v>607915</v>
      </c>
      <c r="H8" s="11">
        <f t="shared" si="1"/>
        <v>302567</v>
      </c>
      <c r="I8" s="11">
        <f t="shared" si="1"/>
        <v>62047</v>
      </c>
      <c r="J8" s="11">
        <f t="shared" si="1"/>
        <v>159884</v>
      </c>
      <c r="K8" s="11">
        <f>SUM(B8:J8)</f>
        <v>2892341</v>
      </c>
    </row>
    <row r="9" spans="1:11" ht="17.25" customHeight="1">
      <c r="A9" s="15" t="s">
        <v>17</v>
      </c>
      <c r="B9" s="13">
        <f>+B10+B11</f>
        <v>46513</v>
      </c>
      <c r="C9" s="13">
        <f aca="true" t="shared" si="2" ref="C9:J9">+C10+C11</f>
        <v>64774</v>
      </c>
      <c r="D9" s="13">
        <f t="shared" si="2"/>
        <v>55295</v>
      </c>
      <c r="E9" s="13">
        <f t="shared" si="2"/>
        <v>44346</v>
      </c>
      <c r="F9" s="13">
        <f t="shared" si="2"/>
        <v>48869</v>
      </c>
      <c r="G9" s="13">
        <f t="shared" si="2"/>
        <v>63932</v>
      </c>
      <c r="H9" s="13">
        <f t="shared" si="2"/>
        <v>53700</v>
      </c>
      <c r="I9" s="13">
        <f t="shared" si="2"/>
        <v>10810</v>
      </c>
      <c r="J9" s="13">
        <f t="shared" si="2"/>
        <v>21009</v>
      </c>
      <c r="K9" s="11">
        <f>SUM(B9:J9)</f>
        <v>409248</v>
      </c>
    </row>
    <row r="10" spans="1:11" ht="17.25" customHeight="1">
      <c r="A10" s="29" t="s">
        <v>18</v>
      </c>
      <c r="B10" s="13">
        <v>46513</v>
      </c>
      <c r="C10" s="13">
        <v>64774</v>
      </c>
      <c r="D10" s="13">
        <v>55295</v>
      </c>
      <c r="E10" s="13">
        <v>44346</v>
      </c>
      <c r="F10" s="13">
        <v>48869</v>
      </c>
      <c r="G10" s="13">
        <v>63932</v>
      </c>
      <c r="H10" s="13">
        <v>53700</v>
      </c>
      <c r="I10" s="13">
        <v>10810</v>
      </c>
      <c r="J10" s="13">
        <v>21009</v>
      </c>
      <c r="K10" s="11">
        <f>SUM(B10:J10)</f>
        <v>409248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246124</v>
      </c>
      <c r="C12" s="17">
        <f t="shared" si="3"/>
        <v>315943</v>
      </c>
      <c r="D12" s="17">
        <f t="shared" si="3"/>
        <v>312576</v>
      </c>
      <c r="E12" s="17">
        <f t="shared" si="3"/>
        <v>227496</v>
      </c>
      <c r="F12" s="17">
        <f t="shared" si="3"/>
        <v>288722</v>
      </c>
      <c r="G12" s="17">
        <f t="shared" si="3"/>
        <v>500153</v>
      </c>
      <c r="H12" s="17">
        <f t="shared" si="3"/>
        <v>231635</v>
      </c>
      <c r="I12" s="17">
        <f t="shared" si="3"/>
        <v>47034</v>
      </c>
      <c r="J12" s="17">
        <f t="shared" si="3"/>
        <v>128749</v>
      </c>
      <c r="K12" s="11">
        <f aca="true" t="shared" si="4" ref="K12:K27">SUM(B12:J12)</f>
        <v>2298432</v>
      </c>
    </row>
    <row r="13" spans="1:13" ht="17.25" customHeight="1">
      <c r="A13" s="14" t="s">
        <v>20</v>
      </c>
      <c r="B13" s="13">
        <v>131704</v>
      </c>
      <c r="C13" s="13">
        <v>178540</v>
      </c>
      <c r="D13" s="13">
        <v>180457</v>
      </c>
      <c r="E13" s="13">
        <v>127558</v>
      </c>
      <c r="F13" s="13">
        <v>163115</v>
      </c>
      <c r="G13" s="13">
        <v>263872</v>
      </c>
      <c r="H13" s="13">
        <v>122682</v>
      </c>
      <c r="I13" s="13">
        <v>28718</v>
      </c>
      <c r="J13" s="13">
        <v>73895</v>
      </c>
      <c r="K13" s="11">
        <f t="shared" si="4"/>
        <v>1270541</v>
      </c>
      <c r="L13" s="52"/>
      <c r="M13" s="53"/>
    </row>
    <row r="14" spans="1:12" ht="17.25" customHeight="1">
      <c r="A14" s="14" t="s">
        <v>21</v>
      </c>
      <c r="B14" s="13">
        <v>111875</v>
      </c>
      <c r="C14" s="13">
        <v>133979</v>
      </c>
      <c r="D14" s="13">
        <v>129253</v>
      </c>
      <c r="E14" s="13">
        <v>97376</v>
      </c>
      <c r="F14" s="13">
        <v>123183</v>
      </c>
      <c r="G14" s="13">
        <v>232444</v>
      </c>
      <c r="H14" s="13">
        <v>105700</v>
      </c>
      <c r="I14" s="13">
        <v>17627</v>
      </c>
      <c r="J14" s="13">
        <v>53908</v>
      </c>
      <c r="K14" s="11">
        <f t="shared" si="4"/>
        <v>1005345</v>
      </c>
      <c r="L14" s="52"/>
    </row>
    <row r="15" spans="1:11" ht="17.25" customHeight="1">
      <c r="A15" s="14" t="s">
        <v>22</v>
      </c>
      <c r="B15" s="13">
        <v>2545</v>
      </c>
      <c r="C15" s="13">
        <v>3424</v>
      </c>
      <c r="D15" s="13">
        <v>2866</v>
      </c>
      <c r="E15" s="13">
        <v>2562</v>
      </c>
      <c r="F15" s="13">
        <v>2424</v>
      </c>
      <c r="G15" s="13">
        <v>3837</v>
      </c>
      <c r="H15" s="13">
        <v>3253</v>
      </c>
      <c r="I15" s="13">
        <v>689</v>
      </c>
      <c r="J15" s="13">
        <v>946</v>
      </c>
      <c r="K15" s="11">
        <f t="shared" si="4"/>
        <v>22546</v>
      </c>
    </row>
    <row r="16" spans="1:11" ht="17.25" customHeight="1">
      <c r="A16" s="15" t="s">
        <v>97</v>
      </c>
      <c r="B16" s="13">
        <f>B17+B18+B19</f>
        <v>19132</v>
      </c>
      <c r="C16" s="13">
        <f aca="true" t="shared" si="5" ref="C16:J16">C17+C18+C19</f>
        <v>23936</v>
      </c>
      <c r="D16" s="13">
        <f t="shared" si="5"/>
        <v>24360</v>
      </c>
      <c r="E16" s="13">
        <f t="shared" si="5"/>
        <v>16712</v>
      </c>
      <c r="F16" s="13">
        <f t="shared" si="5"/>
        <v>25130</v>
      </c>
      <c r="G16" s="13">
        <f t="shared" si="5"/>
        <v>43830</v>
      </c>
      <c r="H16" s="13">
        <f t="shared" si="5"/>
        <v>17232</v>
      </c>
      <c r="I16" s="13">
        <f t="shared" si="5"/>
        <v>4203</v>
      </c>
      <c r="J16" s="13">
        <f t="shared" si="5"/>
        <v>10126</v>
      </c>
      <c r="K16" s="11">
        <f t="shared" si="4"/>
        <v>184661</v>
      </c>
    </row>
    <row r="17" spans="1:11" ht="17.25" customHeight="1">
      <c r="A17" s="14" t="s">
        <v>98</v>
      </c>
      <c r="B17" s="13">
        <v>14439</v>
      </c>
      <c r="C17" s="13">
        <v>19370</v>
      </c>
      <c r="D17" s="13">
        <v>18000</v>
      </c>
      <c r="E17" s="13">
        <v>12670</v>
      </c>
      <c r="F17" s="13">
        <v>18310</v>
      </c>
      <c r="G17" s="13">
        <v>31260</v>
      </c>
      <c r="H17" s="13">
        <v>13588</v>
      </c>
      <c r="I17" s="13">
        <v>3336</v>
      </c>
      <c r="J17" s="13">
        <v>7085</v>
      </c>
      <c r="K17" s="11">
        <f t="shared" si="4"/>
        <v>138058</v>
      </c>
    </row>
    <row r="18" spans="1:11" ht="17.25" customHeight="1">
      <c r="A18" s="14" t="s">
        <v>99</v>
      </c>
      <c r="B18" s="13">
        <v>4394</v>
      </c>
      <c r="C18" s="13">
        <v>4355</v>
      </c>
      <c r="D18" s="13">
        <v>6106</v>
      </c>
      <c r="E18" s="13">
        <v>3896</v>
      </c>
      <c r="F18" s="13">
        <v>6647</v>
      </c>
      <c r="G18" s="13">
        <v>12152</v>
      </c>
      <c r="H18" s="13">
        <v>3218</v>
      </c>
      <c r="I18" s="13">
        <v>831</v>
      </c>
      <c r="J18" s="13">
        <v>2936</v>
      </c>
      <c r="K18" s="11">
        <f t="shared" si="4"/>
        <v>44535</v>
      </c>
    </row>
    <row r="19" spans="1:11" ht="17.25" customHeight="1">
      <c r="A19" s="14" t="s">
        <v>100</v>
      </c>
      <c r="B19" s="13">
        <v>299</v>
      </c>
      <c r="C19" s="13">
        <v>211</v>
      </c>
      <c r="D19" s="13">
        <v>254</v>
      </c>
      <c r="E19" s="13">
        <v>146</v>
      </c>
      <c r="F19" s="13">
        <v>173</v>
      </c>
      <c r="G19" s="13">
        <v>418</v>
      </c>
      <c r="H19" s="13">
        <v>426</v>
      </c>
      <c r="I19" s="13">
        <v>36</v>
      </c>
      <c r="J19" s="13">
        <v>105</v>
      </c>
      <c r="K19" s="11">
        <f t="shared" si="4"/>
        <v>2068</v>
      </c>
    </row>
    <row r="20" spans="1:11" ht="17.25" customHeight="1">
      <c r="A20" s="16" t="s">
        <v>23</v>
      </c>
      <c r="B20" s="11">
        <f>+B21+B22+B23</f>
        <v>184036</v>
      </c>
      <c r="C20" s="11">
        <f aca="true" t="shared" si="6" ref="C20:J20">+C21+C22+C23</f>
        <v>203843</v>
      </c>
      <c r="D20" s="11">
        <f t="shared" si="6"/>
        <v>233782</v>
      </c>
      <c r="E20" s="11">
        <f t="shared" si="6"/>
        <v>149966</v>
      </c>
      <c r="F20" s="11">
        <f t="shared" si="6"/>
        <v>229461</v>
      </c>
      <c r="G20" s="11">
        <f t="shared" si="6"/>
        <v>431789</v>
      </c>
      <c r="H20" s="11">
        <f t="shared" si="6"/>
        <v>147912</v>
      </c>
      <c r="I20" s="11">
        <f t="shared" si="6"/>
        <v>39452</v>
      </c>
      <c r="J20" s="11">
        <f t="shared" si="6"/>
        <v>90961</v>
      </c>
      <c r="K20" s="11">
        <f t="shared" si="4"/>
        <v>1711202</v>
      </c>
    </row>
    <row r="21" spans="1:12" ht="17.25" customHeight="1">
      <c r="A21" s="12" t="s">
        <v>24</v>
      </c>
      <c r="B21" s="13">
        <v>109943</v>
      </c>
      <c r="C21" s="13">
        <v>131807</v>
      </c>
      <c r="D21" s="13">
        <v>150188</v>
      </c>
      <c r="E21" s="13">
        <v>94901</v>
      </c>
      <c r="F21" s="13">
        <v>144483</v>
      </c>
      <c r="G21" s="13">
        <v>249886</v>
      </c>
      <c r="H21" s="13">
        <v>92387</v>
      </c>
      <c r="I21" s="13">
        <v>26226</v>
      </c>
      <c r="J21" s="13">
        <v>58004</v>
      </c>
      <c r="K21" s="11">
        <f t="shared" si="4"/>
        <v>1057825</v>
      </c>
      <c r="L21" s="52"/>
    </row>
    <row r="22" spans="1:12" ht="17.25" customHeight="1">
      <c r="A22" s="12" t="s">
        <v>25</v>
      </c>
      <c r="B22" s="13">
        <v>72752</v>
      </c>
      <c r="C22" s="13">
        <v>70396</v>
      </c>
      <c r="D22" s="13">
        <v>82048</v>
      </c>
      <c r="E22" s="13">
        <v>53945</v>
      </c>
      <c r="F22" s="13">
        <v>83548</v>
      </c>
      <c r="G22" s="13">
        <v>179583</v>
      </c>
      <c r="H22" s="13">
        <v>54189</v>
      </c>
      <c r="I22" s="13">
        <v>12865</v>
      </c>
      <c r="J22" s="13">
        <v>32410</v>
      </c>
      <c r="K22" s="11">
        <f t="shared" si="4"/>
        <v>641736</v>
      </c>
      <c r="L22" s="52"/>
    </row>
    <row r="23" spans="1:11" ht="17.25" customHeight="1">
      <c r="A23" s="12" t="s">
        <v>26</v>
      </c>
      <c r="B23" s="13">
        <v>1341</v>
      </c>
      <c r="C23" s="13">
        <v>1640</v>
      </c>
      <c r="D23" s="13">
        <v>1546</v>
      </c>
      <c r="E23" s="13">
        <v>1120</v>
      </c>
      <c r="F23" s="13">
        <v>1430</v>
      </c>
      <c r="G23" s="13">
        <v>2320</v>
      </c>
      <c r="H23" s="13">
        <v>1336</v>
      </c>
      <c r="I23" s="13">
        <v>361</v>
      </c>
      <c r="J23" s="13">
        <v>547</v>
      </c>
      <c r="K23" s="11">
        <f t="shared" si="4"/>
        <v>11641</v>
      </c>
    </row>
    <row r="24" spans="1:11" ht="17.25" customHeight="1">
      <c r="A24" s="16" t="s">
        <v>27</v>
      </c>
      <c r="B24" s="13">
        <v>62550</v>
      </c>
      <c r="C24" s="13">
        <v>93973</v>
      </c>
      <c r="D24" s="13">
        <v>104406</v>
      </c>
      <c r="E24" s="13">
        <v>66072</v>
      </c>
      <c r="F24" s="13">
        <v>74617</v>
      </c>
      <c r="G24" s="13">
        <v>100110</v>
      </c>
      <c r="H24" s="13">
        <v>48496</v>
      </c>
      <c r="I24" s="13">
        <v>20180</v>
      </c>
      <c r="J24" s="13">
        <v>44748</v>
      </c>
      <c r="K24" s="11">
        <f t="shared" si="4"/>
        <v>615152</v>
      </c>
    </row>
    <row r="25" spans="1:12" ht="17.25" customHeight="1">
      <c r="A25" s="12" t="s">
        <v>28</v>
      </c>
      <c r="B25" s="13">
        <v>40032</v>
      </c>
      <c r="C25" s="13">
        <v>60143</v>
      </c>
      <c r="D25" s="13">
        <v>66820</v>
      </c>
      <c r="E25" s="13">
        <v>42286</v>
      </c>
      <c r="F25" s="13">
        <v>47755</v>
      </c>
      <c r="G25" s="13">
        <v>64070</v>
      </c>
      <c r="H25" s="13">
        <v>31037</v>
      </c>
      <c r="I25" s="13">
        <v>12915</v>
      </c>
      <c r="J25" s="13">
        <v>28639</v>
      </c>
      <c r="K25" s="11">
        <f t="shared" si="4"/>
        <v>393697</v>
      </c>
      <c r="L25" s="52"/>
    </row>
    <row r="26" spans="1:12" ht="17.25" customHeight="1">
      <c r="A26" s="12" t="s">
        <v>29</v>
      </c>
      <c r="B26" s="13">
        <v>22518</v>
      </c>
      <c r="C26" s="13">
        <v>33830</v>
      </c>
      <c r="D26" s="13">
        <v>37586</v>
      </c>
      <c r="E26" s="13">
        <v>23786</v>
      </c>
      <c r="F26" s="13">
        <v>26862</v>
      </c>
      <c r="G26" s="13">
        <v>36040</v>
      </c>
      <c r="H26" s="13">
        <v>17459</v>
      </c>
      <c r="I26" s="13">
        <v>7265</v>
      </c>
      <c r="J26" s="13">
        <v>16109</v>
      </c>
      <c r="K26" s="11">
        <f t="shared" si="4"/>
        <v>221455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5338</v>
      </c>
      <c r="I27" s="11">
        <v>0</v>
      </c>
      <c r="J27" s="11">
        <v>0</v>
      </c>
      <c r="K27" s="11">
        <f t="shared" si="4"/>
        <v>5338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15287.54</v>
      </c>
      <c r="I35" s="19">
        <v>0</v>
      </c>
      <c r="J35" s="19">
        <v>0</v>
      </c>
      <c r="K35" s="23">
        <f>SUM(B35:J35)</f>
        <v>15287.54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1459144.7199999997</v>
      </c>
      <c r="C47" s="22">
        <f aca="true" t="shared" si="11" ref="C47:H47">+C48+C57</f>
        <v>2091093.68</v>
      </c>
      <c r="D47" s="22">
        <f t="shared" si="11"/>
        <v>2447382.7899999996</v>
      </c>
      <c r="E47" s="22">
        <f t="shared" si="11"/>
        <v>1443780.9</v>
      </c>
      <c r="F47" s="22">
        <f t="shared" si="11"/>
        <v>1847620.51</v>
      </c>
      <c r="G47" s="22">
        <f t="shared" si="11"/>
        <v>2712381.3200000003</v>
      </c>
      <c r="H47" s="22">
        <f t="shared" si="11"/>
        <v>1396004.11</v>
      </c>
      <c r="I47" s="22">
        <f>+I48+I57</f>
        <v>582557.49</v>
      </c>
      <c r="J47" s="22">
        <f>+J48+J57</f>
        <v>854206.55</v>
      </c>
      <c r="K47" s="22">
        <f>SUM(B47:J47)</f>
        <v>14834172.07</v>
      </c>
    </row>
    <row r="48" spans="1:11" ht="17.25" customHeight="1">
      <c r="A48" s="16" t="s">
        <v>115</v>
      </c>
      <c r="B48" s="23">
        <f>SUM(B49:B56)</f>
        <v>1441018.2799999998</v>
      </c>
      <c r="C48" s="23">
        <f aca="true" t="shared" si="12" ref="C48:J48">SUM(C49:C56)</f>
        <v>2068168.19</v>
      </c>
      <c r="D48" s="23">
        <f t="shared" si="12"/>
        <v>2421077.9299999997</v>
      </c>
      <c r="E48" s="23">
        <f t="shared" si="12"/>
        <v>1421964.2899999998</v>
      </c>
      <c r="F48" s="23">
        <f t="shared" si="12"/>
        <v>1824842.6300000001</v>
      </c>
      <c r="G48" s="23">
        <f t="shared" si="12"/>
        <v>2683257.43</v>
      </c>
      <c r="H48" s="23">
        <f t="shared" si="12"/>
        <v>1376512.31</v>
      </c>
      <c r="I48" s="23">
        <f t="shared" si="12"/>
        <v>582557.49</v>
      </c>
      <c r="J48" s="23">
        <f t="shared" si="12"/>
        <v>840518.79</v>
      </c>
      <c r="K48" s="23">
        <f aca="true" t="shared" si="13" ref="K48:K57">SUM(B48:J48)</f>
        <v>14659917.34</v>
      </c>
    </row>
    <row r="49" spans="1:11" ht="17.25" customHeight="1">
      <c r="A49" s="34" t="s">
        <v>46</v>
      </c>
      <c r="B49" s="23">
        <f aca="true" t="shared" si="14" ref="B49:H49">ROUND(B30*B7,2)</f>
        <v>1439606.7</v>
      </c>
      <c r="C49" s="23">
        <f t="shared" si="14"/>
        <v>2061254.79</v>
      </c>
      <c r="D49" s="23">
        <f t="shared" si="14"/>
        <v>2418344.27</v>
      </c>
      <c r="E49" s="23">
        <f t="shared" si="14"/>
        <v>1420830.15</v>
      </c>
      <c r="F49" s="23">
        <f t="shared" si="14"/>
        <v>1822695.07</v>
      </c>
      <c r="G49" s="23">
        <f t="shared" si="14"/>
        <v>2680272.62</v>
      </c>
      <c r="H49" s="23">
        <f t="shared" si="14"/>
        <v>1359829.57</v>
      </c>
      <c r="I49" s="23">
        <f>ROUND(I30*I7,2)</f>
        <v>581491.77</v>
      </c>
      <c r="J49" s="23">
        <f>ROUND(J30*J7,2)</f>
        <v>838301.75</v>
      </c>
      <c r="K49" s="23">
        <f t="shared" si="13"/>
        <v>14622626.690000001</v>
      </c>
    </row>
    <row r="50" spans="1:11" ht="17.25" customHeight="1">
      <c r="A50" s="34" t="s">
        <v>47</v>
      </c>
      <c r="B50" s="19">
        <v>0</v>
      </c>
      <c r="C50" s="23">
        <f>ROUND(C31*C7,2)</f>
        <v>4581.78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4581.78</v>
      </c>
    </row>
    <row r="51" spans="1:11" ht="17.25" customHeight="1">
      <c r="A51" s="68" t="s">
        <v>108</v>
      </c>
      <c r="B51" s="69">
        <f aca="true" t="shared" si="15" ref="B51:H51">ROUND(B32*B7,2)</f>
        <v>-2680.1</v>
      </c>
      <c r="C51" s="69">
        <f t="shared" si="15"/>
        <v>-3442.1</v>
      </c>
      <c r="D51" s="69">
        <f t="shared" si="15"/>
        <v>-3652.1</v>
      </c>
      <c r="E51" s="69">
        <f t="shared" si="15"/>
        <v>-2311.26</v>
      </c>
      <c r="F51" s="69">
        <f t="shared" si="15"/>
        <v>-3133.96</v>
      </c>
      <c r="G51" s="69">
        <f t="shared" si="15"/>
        <v>-4445.27</v>
      </c>
      <c r="H51" s="69">
        <f t="shared" si="15"/>
        <v>-2319.84</v>
      </c>
      <c r="I51" s="19">
        <v>0</v>
      </c>
      <c r="J51" s="19">
        <v>0</v>
      </c>
      <c r="K51" s="69">
        <f>SUM(B51:J51)</f>
        <v>-21984.63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15287.54</v>
      </c>
      <c r="I53" s="31">
        <f>+I35</f>
        <v>0</v>
      </c>
      <c r="J53" s="31">
        <f>+J35</f>
        <v>0</v>
      </c>
      <c r="K53" s="23">
        <f t="shared" si="13"/>
        <v>15287.54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-560354.19</v>
      </c>
      <c r="C61" s="35">
        <f t="shared" si="16"/>
        <v>-281340.02</v>
      </c>
      <c r="D61" s="35">
        <f t="shared" si="16"/>
        <v>-338527.17000000004</v>
      </c>
      <c r="E61" s="35">
        <f t="shared" si="16"/>
        <v>-584446.03</v>
      </c>
      <c r="F61" s="35">
        <f t="shared" si="16"/>
        <v>-543189.6699999999</v>
      </c>
      <c r="G61" s="35">
        <f t="shared" si="16"/>
        <v>-513851.05</v>
      </c>
      <c r="H61" s="35">
        <f t="shared" si="16"/>
        <v>-219474.6</v>
      </c>
      <c r="I61" s="35">
        <f t="shared" si="16"/>
        <v>-100948.49</v>
      </c>
      <c r="J61" s="35">
        <f t="shared" si="16"/>
        <v>-106276.82999999999</v>
      </c>
      <c r="K61" s="35">
        <f>SUM(B61:J61)</f>
        <v>-3248408.0500000003</v>
      </c>
    </row>
    <row r="62" spans="1:11" ht="18.75" customHeight="1">
      <c r="A62" s="16" t="s">
        <v>77</v>
      </c>
      <c r="B62" s="35">
        <f aca="true" t="shared" si="17" ref="B62:J62">B63+B64+B65+B66+B67+B68</f>
        <v>-544759.97</v>
      </c>
      <c r="C62" s="35">
        <f t="shared" si="17"/>
        <v>-258583.91</v>
      </c>
      <c r="D62" s="35">
        <f t="shared" si="17"/>
        <v>-316047.15</v>
      </c>
      <c r="E62" s="35">
        <f t="shared" si="17"/>
        <v>-557455.39</v>
      </c>
      <c r="F62" s="35">
        <f t="shared" si="17"/>
        <v>-522185.93999999994</v>
      </c>
      <c r="G62" s="35">
        <f t="shared" si="17"/>
        <v>-482412.79</v>
      </c>
      <c r="H62" s="35">
        <f t="shared" si="17"/>
        <v>-204086.6</v>
      </c>
      <c r="I62" s="35">
        <f t="shared" si="17"/>
        <v>-41078</v>
      </c>
      <c r="J62" s="35">
        <f t="shared" si="17"/>
        <v>-79834.2</v>
      </c>
      <c r="K62" s="35">
        <f aca="true" t="shared" si="18" ref="K62:K98">SUM(B62:J62)</f>
        <v>-3006443.95</v>
      </c>
    </row>
    <row r="63" spans="1:11" ht="18.75" customHeight="1">
      <c r="A63" s="12" t="s">
        <v>78</v>
      </c>
      <c r="B63" s="35">
        <f>-ROUND(B9*$D$3,2)</f>
        <v>-176749.4</v>
      </c>
      <c r="C63" s="35">
        <f aca="true" t="shared" si="19" ref="C63:J63">-ROUND(C9*$D$3,2)</f>
        <v>-246141.2</v>
      </c>
      <c r="D63" s="35">
        <f t="shared" si="19"/>
        <v>-210121</v>
      </c>
      <c r="E63" s="35">
        <f t="shared" si="19"/>
        <v>-168514.8</v>
      </c>
      <c r="F63" s="35">
        <f t="shared" si="19"/>
        <v>-185702.2</v>
      </c>
      <c r="G63" s="35">
        <f t="shared" si="19"/>
        <v>-242941.6</v>
      </c>
      <c r="H63" s="35">
        <f t="shared" si="19"/>
        <v>-204060</v>
      </c>
      <c r="I63" s="35">
        <f t="shared" si="19"/>
        <v>-41078</v>
      </c>
      <c r="J63" s="35">
        <f t="shared" si="19"/>
        <v>-79834.2</v>
      </c>
      <c r="K63" s="35">
        <f t="shared" si="18"/>
        <v>-1555142.4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-2671.4</v>
      </c>
      <c r="C65" s="35">
        <v>-266</v>
      </c>
      <c r="D65" s="35">
        <v>-1364.2</v>
      </c>
      <c r="E65" s="35">
        <v>-2466.2</v>
      </c>
      <c r="F65" s="35">
        <v>-1732.8</v>
      </c>
      <c r="G65" s="35">
        <v>-1029.8</v>
      </c>
      <c r="H65" s="19">
        <v>0</v>
      </c>
      <c r="I65" s="19">
        <v>0</v>
      </c>
      <c r="J65" s="19">
        <v>0</v>
      </c>
      <c r="K65" s="35">
        <f t="shared" si="18"/>
        <v>-9530.4</v>
      </c>
    </row>
    <row r="66" spans="1:11" ht="18.75" customHeight="1">
      <c r="A66" s="12" t="s">
        <v>109</v>
      </c>
      <c r="B66" s="35">
        <v>-16682</v>
      </c>
      <c r="C66" s="35">
        <v>-4362.4</v>
      </c>
      <c r="D66" s="35">
        <v>-7964.8</v>
      </c>
      <c r="E66" s="35">
        <v>-10871.8</v>
      </c>
      <c r="F66" s="35">
        <v>-4647.4</v>
      </c>
      <c r="G66" s="35">
        <v>-5532.8</v>
      </c>
      <c r="H66" s="47">
        <v>-26.6</v>
      </c>
      <c r="I66" s="19">
        <v>0</v>
      </c>
      <c r="J66" s="19">
        <v>0</v>
      </c>
      <c r="K66" s="35">
        <f t="shared" si="18"/>
        <v>-50087.8</v>
      </c>
    </row>
    <row r="67" spans="1:11" ht="18.75" customHeight="1">
      <c r="A67" s="12" t="s">
        <v>55</v>
      </c>
      <c r="B67" s="47">
        <v>-348522.17</v>
      </c>
      <c r="C67" s="47">
        <v>-7814.31</v>
      </c>
      <c r="D67" s="47">
        <v>-96597.15</v>
      </c>
      <c r="E67" s="47">
        <v>-375512.59</v>
      </c>
      <c r="F67" s="47">
        <v>-330103.54</v>
      </c>
      <c r="G67" s="47">
        <v>-232908.59</v>
      </c>
      <c r="H67" s="19">
        <v>0</v>
      </c>
      <c r="I67" s="19">
        <v>0</v>
      </c>
      <c r="J67" s="19">
        <v>0</v>
      </c>
      <c r="K67" s="35">
        <f t="shared" si="18"/>
        <v>-1391458.35</v>
      </c>
    </row>
    <row r="68" spans="1:11" ht="18.75" customHeight="1">
      <c r="A68" s="12" t="s">
        <v>56</v>
      </c>
      <c r="B68" s="47">
        <v>-135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ht="18.75" customHeight="1">
      <c r="A69" s="12" t="s">
        <v>82</v>
      </c>
      <c r="B69" s="35">
        <f>SUM(B70:B96)</f>
        <v>-15594.22</v>
      </c>
      <c r="C69" s="35">
        <f aca="true" t="shared" si="20" ref="C69:J69">SUM(C70:C96)</f>
        <v>-22756.11</v>
      </c>
      <c r="D69" s="35">
        <f t="shared" si="20"/>
        <v>-22480.019999999997</v>
      </c>
      <c r="E69" s="35">
        <f t="shared" si="20"/>
        <v>-26990.64</v>
      </c>
      <c r="F69" s="35">
        <f t="shared" si="20"/>
        <v>-21003.730000000003</v>
      </c>
      <c r="G69" s="35">
        <f t="shared" si="20"/>
        <v>-31438.26</v>
      </c>
      <c r="H69" s="35">
        <f t="shared" si="20"/>
        <v>-15388</v>
      </c>
      <c r="I69" s="35">
        <f t="shared" si="20"/>
        <v>-59870.490000000005</v>
      </c>
      <c r="J69" s="35">
        <f t="shared" si="20"/>
        <v>-26442.629999999997</v>
      </c>
      <c r="K69" s="35">
        <f t="shared" si="18"/>
        <v>-241964.10000000003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-11983.38</v>
      </c>
      <c r="F93" s="19">
        <v>0</v>
      </c>
      <c r="G93" s="19">
        <v>0</v>
      </c>
      <c r="H93" s="19">
        <v>0</v>
      </c>
      <c r="I93" s="48">
        <v>-7340.22</v>
      </c>
      <c r="J93" s="48">
        <v>-15290.3</v>
      </c>
      <c r="K93" s="48">
        <f t="shared" si="18"/>
        <v>-34613.899999999994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898790.5299999998</v>
      </c>
      <c r="C101" s="24">
        <f t="shared" si="21"/>
        <v>1809753.66</v>
      </c>
      <c r="D101" s="24">
        <f t="shared" si="21"/>
        <v>2108855.6199999996</v>
      </c>
      <c r="E101" s="24">
        <f t="shared" si="21"/>
        <v>859334.8699999998</v>
      </c>
      <c r="F101" s="24">
        <f t="shared" si="21"/>
        <v>1304430.84</v>
      </c>
      <c r="G101" s="24">
        <f t="shared" si="21"/>
        <v>2198530.2700000005</v>
      </c>
      <c r="H101" s="24">
        <f t="shared" si="21"/>
        <v>1176529.51</v>
      </c>
      <c r="I101" s="24">
        <f>+I102+I103</f>
        <v>481609</v>
      </c>
      <c r="J101" s="24">
        <f>+J102+J103</f>
        <v>747929.7200000001</v>
      </c>
      <c r="K101" s="48">
        <f>SUM(B101:J101)</f>
        <v>11585764.02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880664.0899999999</v>
      </c>
      <c r="C102" s="24">
        <f t="shared" si="22"/>
        <v>1786828.17</v>
      </c>
      <c r="D102" s="24">
        <f t="shared" si="22"/>
        <v>2082550.7599999998</v>
      </c>
      <c r="E102" s="24">
        <f t="shared" si="22"/>
        <v>837518.2599999998</v>
      </c>
      <c r="F102" s="24">
        <f t="shared" si="22"/>
        <v>1281652.9600000002</v>
      </c>
      <c r="G102" s="24">
        <f t="shared" si="22"/>
        <v>2169406.3800000004</v>
      </c>
      <c r="H102" s="24">
        <f t="shared" si="22"/>
        <v>1157037.71</v>
      </c>
      <c r="I102" s="24">
        <f t="shared" si="22"/>
        <v>481609</v>
      </c>
      <c r="J102" s="24">
        <f t="shared" si="22"/>
        <v>734241.9600000001</v>
      </c>
      <c r="K102" s="48">
        <f>SUM(B102:J102)</f>
        <v>11411509.29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11585764.01</v>
      </c>
      <c r="L109" s="54"/>
    </row>
    <row r="110" spans="1:11" ht="18.75" customHeight="1">
      <c r="A110" s="26" t="s">
        <v>73</v>
      </c>
      <c r="B110" s="27">
        <v>117295.04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117295.04</v>
      </c>
    </row>
    <row r="111" spans="1:11" ht="18.75" customHeight="1">
      <c r="A111" s="26" t="s">
        <v>74</v>
      </c>
      <c r="B111" s="27">
        <v>781495.49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781495.49</v>
      </c>
    </row>
    <row r="112" spans="1:11" ht="18.75" customHeight="1">
      <c r="A112" s="26" t="s">
        <v>75</v>
      </c>
      <c r="B112" s="40">
        <v>0</v>
      </c>
      <c r="C112" s="27">
        <f>+C101</f>
        <v>1809753.66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1809753.66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2108855.6199999996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2108855.6199999996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859334.8699999998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859334.8699999998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296076.67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296076.67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557730.45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557730.45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54336.62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54336.62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396287.1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396287.1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646202.98</v>
      </c>
      <c r="H119" s="40">
        <v>0</v>
      </c>
      <c r="I119" s="40">
        <v>0</v>
      </c>
      <c r="J119" s="40">
        <v>0</v>
      </c>
      <c r="K119" s="41">
        <f t="shared" si="24"/>
        <v>646202.98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52354.88</v>
      </c>
      <c r="H120" s="40">
        <v>0</v>
      </c>
      <c r="I120" s="40">
        <v>0</v>
      </c>
      <c r="J120" s="40">
        <v>0</v>
      </c>
      <c r="K120" s="41">
        <f t="shared" si="24"/>
        <v>52354.88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341962.44</v>
      </c>
      <c r="H121" s="40">
        <v>0</v>
      </c>
      <c r="I121" s="40">
        <v>0</v>
      </c>
      <c r="J121" s="40">
        <v>0</v>
      </c>
      <c r="K121" s="41">
        <f t="shared" si="24"/>
        <v>341962.44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325170.31</v>
      </c>
      <c r="H122" s="40">
        <v>0</v>
      </c>
      <c r="I122" s="40">
        <v>0</v>
      </c>
      <c r="J122" s="40">
        <v>0</v>
      </c>
      <c r="K122" s="41">
        <f t="shared" si="24"/>
        <v>325170.31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832839.65</v>
      </c>
      <c r="H123" s="40">
        <v>0</v>
      </c>
      <c r="I123" s="40">
        <v>0</v>
      </c>
      <c r="J123" s="40">
        <v>0</v>
      </c>
      <c r="K123" s="41">
        <f t="shared" si="24"/>
        <v>832839.65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435254.79</v>
      </c>
      <c r="I124" s="40">
        <v>0</v>
      </c>
      <c r="J124" s="40">
        <v>0</v>
      </c>
      <c r="K124" s="41">
        <f t="shared" si="24"/>
        <v>435254.79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741274.72</v>
      </c>
      <c r="I125" s="40">
        <v>0</v>
      </c>
      <c r="J125" s="40">
        <v>0</v>
      </c>
      <c r="K125" s="41">
        <f t="shared" si="24"/>
        <v>741274.72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481609</v>
      </c>
      <c r="J126" s="40">
        <v>0</v>
      </c>
      <c r="K126" s="41">
        <f t="shared" si="24"/>
        <v>481609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747929.72</v>
      </c>
      <c r="K127" s="44">
        <f t="shared" si="24"/>
        <v>747929.72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2016-02-02T12:37:41Z</dcterms:modified>
  <cp:category/>
  <cp:version/>
  <cp:contentType/>
  <cp:contentStatus/>
</cp:coreProperties>
</file>