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<sst xmlns="http://schemas.openxmlformats.org/spreadsheetml/2006/main" count="131" uniqueCount="131">
  <si>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</si>
  <si>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</si>
  <si>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</si>
  <si>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</si>
  <si>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</si>
  <si>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</si>
  <si>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</si>
  <si>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</si>
  <si>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</si>
  <si>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</si>
  <si>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</si>
  <si>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</si>
  <si>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</si>
  <si>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</si>
  <si>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</si>
  <si>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</si>
  <si>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</si>
  <si>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</si>
  <si>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</si>
  <si>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</si>
  <si>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</si>
  <si>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</si>
  <si>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</si>
  <si>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</si>
  <si>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</si>
  <si>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</si>
  <si>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</si>
  <si>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</si>
  <si>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</si>
  <si>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</si>
  <si>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</si>
  <si>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</si>
  <si>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</si>
  <si>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</si>
  <si>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</si>
  <si>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</si>
  <si>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</si>
  <si>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</si>
  <si>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</si>
  <si>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</si>
  <si>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</si>
  <si>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</si>
  <si>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</si>
  <si>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</si>
  <si>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</si>
  <si>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</si>
  <si>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</si>
  <si>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</si>
  <si>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</si>
  <si>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</si>
  <si>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</si>
  <si>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</si>
  <si>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</si>
  <si>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</si>
  <si>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</si>
  <si>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</si>
  <si>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</si>
  <si>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</si>
  <si>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</si>
  <si>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</si>
  <si>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</si>
  <si>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</si>
  <si>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</si>
  <si>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</si>
  <si>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</si>
  <si>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</si>
  <si>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</si>
  <si>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</si>
  <si>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</si>
  <si>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</si>
  <si>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</si>
  <si>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</si>
  <si>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</si>
  <si>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</si>
  <si>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</si>
  <si>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</si>
  <si>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</si>
  <si>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</si>
  <si>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</si>
  <si>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</si>
  <si>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</si>
  <si>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</si>
  <si>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</si>
  <si>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</si>
  <si>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</si>
  <si>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</si>
  <si>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</si>
  <si>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</si>
  <si>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</si>
  <si>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</si>
  <si>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</si>
  <si>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</si>
  <si>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</si>
  <si>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</si>
  <si>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</si>
  <si>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</si>
  <si>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</si>
  <si>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</si>
  <si>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</si>
  <si>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</si>
  <si>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</si>
  <si>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</si>
  <si>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</si>
  <si>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</si>
  <si>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</si>
  <si>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</si>
  <si>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</si>
  <si>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</si>
  <si>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</si>
  <si>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</si>
  <si>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</si>
  <si>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</si>
  <si>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</si>
  <si>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</si>
  <si>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</si>
  <si>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</si>
  <si>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</si>
  <si>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</si>
  <si>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</si>
  <si>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</si>
  <si>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</si>
  <si>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</si>
  <si>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</si>
  <si>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</si>
  <si>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</si>
  <si>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</si>
  <si>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</si>
  <si>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</si>
  <si>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</si>
  <si>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</si>
  <si>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24/01/16 - VENCIMENTO 01/02/16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</si>
</sst>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173899</v>
      </c>
      <c r="C7" s="9">
        <f t="shared" si="0"/>
        <v>227635</v>
      </c>
      <c r="D7" s="9">
        <f t="shared" si="0"/>
        <v>234557</v>
      </c>
      <c r="E7" s="9">
        <f t="shared" si="0"/>
        <v>139738</v>
      </c>
      <c r="F7" s="9">
        <f t="shared" si="0"/>
        <v>230242</v>
      </c>
      <c r="G7" s="9">
        <f t="shared" si="0"/>
        <v>376610</v>
      </c>
      <c r="H7" s="9">
        <f t="shared" si="0"/>
        <v>127116</v>
      </c>
      <c r="I7" s="9">
        <f t="shared" si="0"/>
        <v>26966</v>
      </c>
      <c r="J7" s="9">
        <f t="shared" si="0"/>
        <v>103991</v>
      </c>
      <c r="K7" s="9">
        <f t="shared" si="0"/>
        <v>1640754</v>
      </c>
      <c r="L7" s="52"/>
    </row>
    <row r="8" spans="1:11" ht="17.25" customHeight="1">
      <c r="A8" s="10" t="s">
        <v>101</v>
      </c>
      <c r="B8" s="11">
        <f>B9+B12+B16</f>
        <v>95003</v>
      </c>
      <c r="C8" s="11">
        <f aca="true" t="shared" si="1" ref="C8:J8">C9+C12+C16</f>
        <v>132499</v>
      </c>
      <c r="D8" s="11">
        <f t="shared" si="1"/>
        <v>126553</v>
      </c>
      <c r="E8" s="11">
        <f t="shared" si="1"/>
        <v>79950</v>
      </c>
      <c r="F8" s="11">
        <f t="shared" si="1"/>
        <v>119271</v>
      </c>
      <c r="G8" s="11">
        <f t="shared" si="1"/>
        <v>196997</v>
      </c>
      <c r="H8" s="11">
        <f t="shared" si="1"/>
        <v>76625</v>
      </c>
      <c r="I8" s="11">
        <f t="shared" si="1"/>
        <v>13365</v>
      </c>
      <c r="J8" s="11">
        <f t="shared" si="1"/>
        <v>57425</v>
      </c>
      <c r="K8" s="11">
        <f>SUM(B8:J8)</f>
        <v>897688</v>
      </c>
    </row>
    <row r="9" spans="1:11" ht="17.25" customHeight="1">
      <c r="A9" s="15" t="s">
        <v>17</v>
      </c>
      <c r="B9" s="13">
        <f>+B10+B11</f>
        <v>19569</v>
      </c>
      <c r="C9" s="13">
        <f aca="true" t="shared" si="2" ref="C9:J9">+C10+C11</f>
        <v>30092</v>
      </c>
      <c r="D9" s="13">
        <f t="shared" si="2"/>
        <v>26155</v>
      </c>
      <c r="E9" s="13">
        <f t="shared" si="2"/>
        <v>17379</v>
      </c>
      <c r="F9" s="13">
        <f t="shared" si="2"/>
        <v>21678</v>
      </c>
      <c r="G9" s="13">
        <f t="shared" si="2"/>
        <v>26620</v>
      </c>
      <c r="H9" s="13">
        <f t="shared" si="2"/>
        <v>17059</v>
      </c>
      <c r="I9" s="13">
        <f t="shared" si="2"/>
        <v>3441</v>
      </c>
      <c r="J9" s="13">
        <f t="shared" si="2"/>
        <v>11463</v>
      </c>
      <c r="K9" s="11">
        <f>SUM(B9:J9)</f>
        <v>173456</v>
      </c>
    </row>
    <row r="10" spans="1:11" ht="17.25" customHeight="1">
      <c r="A10" s="29" t="s">
        <v>18</v>
      </c>
      <c r="B10" s="13">
        <v>19569</v>
      </c>
      <c r="C10" s="13">
        <v>30092</v>
      </c>
      <c r="D10" s="13">
        <v>26155</v>
      </c>
      <c r="E10" s="13">
        <v>17379</v>
      </c>
      <c r="F10" s="13">
        <v>21678</v>
      </c>
      <c r="G10" s="13">
        <v>26620</v>
      </c>
      <c r="H10" s="13">
        <v>17059</v>
      </c>
      <c r="I10" s="13">
        <v>3441</v>
      </c>
      <c r="J10" s="13">
        <v>11463</v>
      </c>
      <c r="K10" s="11">
        <f>SUM(B10:J10)</f>
        <v>173456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68890</v>
      </c>
      <c r="C12" s="17">
        <f t="shared" si="3"/>
        <v>94177</v>
      </c>
      <c r="D12" s="17">
        <f t="shared" si="3"/>
        <v>91885</v>
      </c>
      <c r="E12" s="17">
        <f t="shared" si="3"/>
        <v>57280</v>
      </c>
      <c r="F12" s="17">
        <f t="shared" si="3"/>
        <v>88423</v>
      </c>
      <c r="G12" s="17">
        <f t="shared" si="3"/>
        <v>154989</v>
      </c>
      <c r="H12" s="17">
        <f t="shared" si="3"/>
        <v>54861</v>
      </c>
      <c r="I12" s="17">
        <f t="shared" si="3"/>
        <v>8979</v>
      </c>
      <c r="J12" s="17">
        <f t="shared" si="3"/>
        <v>42093</v>
      </c>
      <c r="K12" s="11">
        <f aca="true" t="shared" si="4" ref="K12:K27">SUM(B12:J12)</f>
        <v>661577</v>
      </c>
    </row>
    <row r="13" spans="1:13" ht="17.25" customHeight="1">
      <c r="A13" s="14" t="s">
        <v>20</v>
      </c>
      <c r="B13" s="13">
        <v>36743</v>
      </c>
      <c r="C13" s="13">
        <v>53875</v>
      </c>
      <c r="D13" s="13">
        <v>51858</v>
      </c>
      <c r="E13" s="13">
        <v>32288</v>
      </c>
      <c r="F13" s="13">
        <v>46615</v>
      </c>
      <c r="G13" s="13">
        <v>76523</v>
      </c>
      <c r="H13" s="13">
        <v>27359</v>
      </c>
      <c r="I13" s="13">
        <v>5522</v>
      </c>
      <c r="J13" s="13">
        <v>24129</v>
      </c>
      <c r="K13" s="11">
        <f t="shared" si="4"/>
        <v>354912</v>
      </c>
      <c r="L13" s="52"/>
      <c r="M13" s="53"/>
    </row>
    <row r="14" spans="1:12" ht="17.25" customHeight="1">
      <c r="A14" s="14" t="s">
        <v>21</v>
      </c>
      <c r="B14" s="13">
        <v>31556</v>
      </c>
      <c r="C14" s="13">
        <v>39488</v>
      </c>
      <c r="D14" s="13">
        <v>39414</v>
      </c>
      <c r="E14" s="13">
        <v>24519</v>
      </c>
      <c r="F14" s="13">
        <v>41218</v>
      </c>
      <c r="G14" s="13">
        <v>77609</v>
      </c>
      <c r="H14" s="13">
        <v>26917</v>
      </c>
      <c r="I14" s="13">
        <v>3374</v>
      </c>
      <c r="J14" s="13">
        <v>17743</v>
      </c>
      <c r="K14" s="11">
        <f t="shared" si="4"/>
        <v>301838</v>
      </c>
      <c r="L14" s="52"/>
    </row>
    <row r="15" spans="1:11" ht="17.25" customHeight="1">
      <c r="A15" s="14" t="s">
        <v>22</v>
      </c>
      <c r="B15" s="13">
        <v>591</v>
      </c>
      <c r="C15" s="13">
        <v>814</v>
      </c>
      <c r="D15" s="13">
        <v>613</v>
      </c>
      <c r="E15" s="13">
        <v>473</v>
      </c>
      <c r="F15" s="13">
        <v>590</v>
      </c>
      <c r="G15" s="13">
        <v>857</v>
      </c>
      <c r="H15" s="13">
        <v>585</v>
      </c>
      <c r="I15" s="13">
        <v>83</v>
      </c>
      <c r="J15" s="13">
        <v>221</v>
      </c>
      <c r="K15" s="11">
        <f t="shared" si="4"/>
        <v>4827</v>
      </c>
    </row>
    <row r="16" spans="1:11" ht="17.25" customHeight="1">
      <c r="A16" s="15" t="s">
        <v>97</v>
      </c>
      <c r="B16" s="13">
        <f>B17+B18+B19</f>
        <v>6544</v>
      </c>
      <c r="C16" s="13">
        <f aca="true" t="shared" si="5" ref="C16:J16">C17+C18+C19</f>
        <v>8230</v>
      </c>
      <c r="D16" s="13">
        <f t="shared" si="5"/>
        <v>8513</v>
      </c>
      <c r="E16" s="13">
        <f t="shared" si="5"/>
        <v>5291</v>
      </c>
      <c r="F16" s="13">
        <f t="shared" si="5"/>
        <v>9170</v>
      </c>
      <c r="G16" s="13">
        <f t="shared" si="5"/>
        <v>15388</v>
      </c>
      <c r="H16" s="13">
        <f t="shared" si="5"/>
        <v>4705</v>
      </c>
      <c r="I16" s="13">
        <f t="shared" si="5"/>
        <v>945</v>
      </c>
      <c r="J16" s="13">
        <f t="shared" si="5"/>
        <v>3869</v>
      </c>
      <c r="K16" s="11">
        <f t="shared" si="4"/>
        <v>62655</v>
      </c>
    </row>
    <row r="17" spans="1:11" ht="17.25" customHeight="1">
      <c r="A17" s="14" t="s">
        <v>98</v>
      </c>
      <c r="B17" s="13">
        <v>4985</v>
      </c>
      <c r="C17" s="13">
        <v>6363</v>
      </c>
      <c r="D17" s="13">
        <v>6267</v>
      </c>
      <c r="E17" s="13">
        <v>3829</v>
      </c>
      <c r="F17" s="13">
        <v>6403</v>
      </c>
      <c r="G17" s="13">
        <v>10148</v>
      </c>
      <c r="H17" s="13">
        <v>3482</v>
      </c>
      <c r="I17" s="13">
        <v>755</v>
      </c>
      <c r="J17" s="13">
        <v>2767</v>
      </c>
      <c r="K17" s="11">
        <f t="shared" si="4"/>
        <v>44999</v>
      </c>
    </row>
    <row r="18" spans="1:11" ht="17.25" customHeight="1">
      <c r="A18" s="14" t="s">
        <v>99</v>
      </c>
      <c r="B18" s="13">
        <v>1491</v>
      </c>
      <c r="C18" s="13">
        <v>1803</v>
      </c>
      <c r="D18" s="13">
        <v>2162</v>
      </c>
      <c r="E18" s="13">
        <v>1431</v>
      </c>
      <c r="F18" s="13">
        <v>2725</v>
      </c>
      <c r="G18" s="13">
        <v>5132</v>
      </c>
      <c r="H18" s="13">
        <v>1174</v>
      </c>
      <c r="I18" s="13">
        <v>178</v>
      </c>
      <c r="J18" s="13">
        <v>1075</v>
      </c>
      <c r="K18" s="11">
        <f t="shared" si="4"/>
        <v>17171</v>
      </c>
    </row>
    <row r="19" spans="1:11" ht="17.25" customHeight="1">
      <c r="A19" s="14" t="s">
        <v>100</v>
      </c>
      <c r="B19" s="13">
        <v>68</v>
      </c>
      <c r="C19" s="13">
        <v>64</v>
      </c>
      <c r="D19" s="13">
        <v>84</v>
      </c>
      <c r="E19" s="13">
        <v>31</v>
      </c>
      <c r="F19" s="13">
        <v>42</v>
      </c>
      <c r="G19" s="13">
        <v>108</v>
      </c>
      <c r="H19" s="13">
        <v>49</v>
      </c>
      <c r="I19" s="13">
        <v>12</v>
      </c>
      <c r="J19" s="13">
        <v>27</v>
      </c>
      <c r="K19" s="11">
        <f t="shared" si="4"/>
        <v>485</v>
      </c>
    </row>
    <row r="20" spans="1:11" ht="17.25" customHeight="1">
      <c r="A20" s="16" t="s">
        <v>23</v>
      </c>
      <c r="B20" s="11">
        <f>+B21+B22+B23</f>
        <v>55669</v>
      </c>
      <c r="C20" s="11">
        <f aca="true" t="shared" si="6" ref="C20:J20">+C21+C22+C23</f>
        <v>61212</v>
      </c>
      <c r="D20" s="11">
        <f t="shared" si="6"/>
        <v>70553</v>
      </c>
      <c r="E20" s="11">
        <f t="shared" si="6"/>
        <v>38530</v>
      </c>
      <c r="F20" s="11">
        <f t="shared" si="6"/>
        <v>82497</v>
      </c>
      <c r="G20" s="11">
        <f t="shared" si="6"/>
        <v>144011</v>
      </c>
      <c r="H20" s="11">
        <f t="shared" si="6"/>
        <v>36335</v>
      </c>
      <c r="I20" s="11">
        <f t="shared" si="6"/>
        <v>8029</v>
      </c>
      <c r="J20" s="11">
        <f t="shared" si="6"/>
        <v>29002</v>
      </c>
      <c r="K20" s="11">
        <f t="shared" si="4"/>
        <v>525838</v>
      </c>
    </row>
    <row r="21" spans="1:12" ht="17.25" customHeight="1">
      <c r="A21" s="12" t="s">
        <v>24</v>
      </c>
      <c r="B21" s="13">
        <v>34133</v>
      </c>
      <c r="C21" s="13">
        <v>40368</v>
      </c>
      <c r="D21" s="13">
        <v>46152</v>
      </c>
      <c r="E21" s="13">
        <v>25290</v>
      </c>
      <c r="F21" s="13">
        <v>50718</v>
      </c>
      <c r="G21" s="13">
        <v>78528</v>
      </c>
      <c r="H21" s="13">
        <v>21873</v>
      </c>
      <c r="I21" s="13">
        <v>5708</v>
      </c>
      <c r="J21" s="13">
        <v>18952</v>
      </c>
      <c r="K21" s="11">
        <f t="shared" si="4"/>
        <v>321722</v>
      </c>
      <c r="L21" s="52"/>
    </row>
    <row r="22" spans="1:12" ht="17.25" customHeight="1">
      <c r="A22" s="12" t="s">
        <v>25</v>
      </c>
      <c r="B22" s="13">
        <v>21255</v>
      </c>
      <c r="C22" s="13">
        <v>20524</v>
      </c>
      <c r="D22" s="13">
        <v>24112</v>
      </c>
      <c r="E22" s="13">
        <v>13035</v>
      </c>
      <c r="F22" s="13">
        <v>31461</v>
      </c>
      <c r="G22" s="13">
        <v>64940</v>
      </c>
      <c r="H22" s="13">
        <v>14264</v>
      </c>
      <c r="I22" s="13">
        <v>2274</v>
      </c>
      <c r="J22" s="13">
        <v>9955</v>
      </c>
      <c r="K22" s="11">
        <f t="shared" si="4"/>
        <v>201820</v>
      </c>
      <c r="L22" s="52"/>
    </row>
    <row r="23" spans="1:11" ht="17.25" customHeight="1">
      <c r="A23" s="12" t="s">
        <v>26</v>
      </c>
      <c r="B23" s="13">
        <v>281</v>
      </c>
      <c r="C23" s="13">
        <v>320</v>
      </c>
      <c r="D23" s="13">
        <v>289</v>
      </c>
      <c r="E23" s="13">
        <v>205</v>
      </c>
      <c r="F23" s="13">
        <v>318</v>
      </c>
      <c r="G23" s="13">
        <v>543</v>
      </c>
      <c r="H23" s="13">
        <v>198</v>
      </c>
      <c r="I23" s="13">
        <v>47</v>
      </c>
      <c r="J23" s="13">
        <v>95</v>
      </c>
      <c r="K23" s="11">
        <f t="shared" si="4"/>
        <v>2296</v>
      </c>
    </row>
    <row r="24" spans="1:11" ht="17.25" customHeight="1">
      <c r="A24" s="16" t="s">
        <v>27</v>
      </c>
      <c r="B24" s="13">
        <v>23227</v>
      </c>
      <c r="C24" s="13">
        <v>33924</v>
      </c>
      <c r="D24" s="13">
        <v>37451</v>
      </c>
      <c r="E24" s="13">
        <v>21258</v>
      </c>
      <c r="F24" s="13">
        <v>28474</v>
      </c>
      <c r="G24" s="13">
        <v>35602</v>
      </c>
      <c r="H24" s="13">
        <v>12836</v>
      </c>
      <c r="I24" s="13">
        <v>5572</v>
      </c>
      <c r="J24" s="13">
        <v>17564</v>
      </c>
      <c r="K24" s="11">
        <f t="shared" si="4"/>
        <v>215908</v>
      </c>
    </row>
    <row r="25" spans="1:12" ht="17.25" customHeight="1">
      <c r="A25" s="12" t="s">
        <v>28</v>
      </c>
      <c r="B25" s="13">
        <v>14865</v>
      </c>
      <c r="C25" s="13">
        <v>21711</v>
      </c>
      <c r="D25" s="13">
        <v>23969</v>
      </c>
      <c r="E25" s="13">
        <v>13605</v>
      </c>
      <c r="F25" s="13">
        <v>18223</v>
      </c>
      <c r="G25" s="13">
        <v>22785</v>
      </c>
      <c r="H25" s="13">
        <v>8215</v>
      </c>
      <c r="I25" s="13">
        <v>3566</v>
      </c>
      <c r="J25" s="13">
        <v>11241</v>
      </c>
      <c r="K25" s="11">
        <f t="shared" si="4"/>
        <v>138180</v>
      </c>
      <c r="L25" s="52"/>
    </row>
    <row r="26" spans="1:12" ht="17.25" customHeight="1">
      <c r="A26" s="12" t="s">
        <v>29</v>
      </c>
      <c r="B26" s="13">
        <v>8362</v>
      </c>
      <c r="C26" s="13">
        <v>12213</v>
      </c>
      <c r="D26" s="13">
        <v>13482</v>
      </c>
      <c r="E26" s="13">
        <v>7653</v>
      </c>
      <c r="F26" s="13">
        <v>10251</v>
      </c>
      <c r="G26" s="13">
        <v>12817</v>
      </c>
      <c r="H26" s="13">
        <v>4621</v>
      </c>
      <c r="I26" s="13">
        <v>2006</v>
      </c>
      <c r="J26" s="13">
        <v>6323</v>
      </c>
      <c r="K26" s="11">
        <f t="shared" si="4"/>
        <v>77728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1320</v>
      </c>
      <c r="I27" s="11">
        <v>0</v>
      </c>
      <c r="J27" s="11">
        <v>0</v>
      </c>
      <c r="K27" s="11">
        <f t="shared" si="4"/>
        <v>1320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26121.67</v>
      </c>
      <c r="I35" s="19">
        <v>0</v>
      </c>
      <c r="J35" s="19">
        <v>0</v>
      </c>
      <c r="K35" s="23">
        <f>SUM(B35:J35)</f>
        <v>26121.67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469747.19</v>
      </c>
      <c r="C47" s="22">
        <f aca="true" t="shared" si="11" ref="C47:H47">+C48+C57</f>
        <v>697017.9099999999</v>
      </c>
      <c r="D47" s="22">
        <f t="shared" si="11"/>
        <v>808112.6</v>
      </c>
      <c r="E47" s="22">
        <f t="shared" si="11"/>
        <v>418096.21</v>
      </c>
      <c r="F47" s="22">
        <f t="shared" si="11"/>
        <v>656343.77</v>
      </c>
      <c r="G47" s="22">
        <f t="shared" si="11"/>
        <v>920683.61</v>
      </c>
      <c r="H47" s="22">
        <f t="shared" si="11"/>
        <v>391499.36</v>
      </c>
      <c r="I47" s="22">
        <f>+I48+I57</f>
        <v>129933.54000000001</v>
      </c>
      <c r="J47" s="22">
        <f>+J48+J57</f>
        <v>310823.27999999997</v>
      </c>
      <c r="K47" s="22">
        <f>SUM(B47:J47)</f>
        <v>4802257.47</v>
      </c>
    </row>
    <row r="48" spans="1:11" ht="17.25" customHeight="1">
      <c r="A48" s="16" t="s">
        <v>115</v>
      </c>
      <c r="B48" s="23">
        <f>SUM(B49:B56)</f>
        <v>451620.75</v>
      </c>
      <c r="C48" s="23">
        <f aca="true" t="shared" si="12" ref="C48:J48">SUM(C49:C56)</f>
        <v>674092.4199999999</v>
      </c>
      <c r="D48" s="23">
        <f t="shared" si="12"/>
        <v>781807.74</v>
      </c>
      <c r="E48" s="23">
        <f t="shared" si="12"/>
        <v>396279.60000000003</v>
      </c>
      <c r="F48" s="23">
        <f t="shared" si="12"/>
        <v>633565.89</v>
      </c>
      <c r="G48" s="23">
        <f t="shared" si="12"/>
        <v>891559.72</v>
      </c>
      <c r="H48" s="23">
        <f t="shared" si="12"/>
        <v>372007.56</v>
      </c>
      <c r="I48" s="23">
        <f t="shared" si="12"/>
        <v>129933.54000000001</v>
      </c>
      <c r="J48" s="23">
        <f t="shared" si="12"/>
        <v>297135.51999999996</v>
      </c>
      <c r="K48" s="23">
        <f aca="true" t="shared" si="13" ref="K48:K57">SUM(B48:J48)</f>
        <v>4628002.739999999</v>
      </c>
    </row>
    <row r="49" spans="1:11" ht="17.25" customHeight="1">
      <c r="A49" s="34" t="s">
        <v>46</v>
      </c>
      <c r="B49" s="23">
        <f aca="true" t="shared" si="14" ref="B49:H49">ROUND(B30*B7,2)</f>
        <v>448363.79</v>
      </c>
      <c r="C49" s="23">
        <f t="shared" si="14"/>
        <v>667949.38</v>
      </c>
      <c r="D49" s="23">
        <f t="shared" si="14"/>
        <v>776594.77</v>
      </c>
      <c r="E49" s="23">
        <f t="shared" si="14"/>
        <v>393474.26</v>
      </c>
      <c r="F49" s="23">
        <f t="shared" si="14"/>
        <v>629366.51</v>
      </c>
      <c r="G49" s="23">
        <f t="shared" si="14"/>
        <v>885598.42</v>
      </c>
      <c r="H49" s="23">
        <f t="shared" si="14"/>
        <v>342755.58</v>
      </c>
      <c r="I49" s="23">
        <f>ROUND(I30*I7,2)</f>
        <v>128867.82</v>
      </c>
      <c r="J49" s="23">
        <f>ROUND(J30*J7,2)</f>
        <v>294918.48</v>
      </c>
      <c r="K49" s="23">
        <f t="shared" si="13"/>
        <v>4567889.01</v>
      </c>
    </row>
    <row r="50" spans="1:11" ht="17.25" customHeight="1">
      <c r="A50" s="34" t="s">
        <v>47</v>
      </c>
      <c r="B50" s="19">
        <v>0</v>
      </c>
      <c r="C50" s="23">
        <f>ROUND(C31*C7,2)</f>
        <v>1484.73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1484.73</v>
      </c>
    </row>
    <row r="51" spans="1:11" ht="17.25" customHeight="1">
      <c r="A51" s="68" t="s">
        <v>108</v>
      </c>
      <c r="B51" s="69">
        <f aca="true" t="shared" si="15" ref="B51:H51">ROUND(B32*B7,2)</f>
        <v>-834.72</v>
      </c>
      <c r="C51" s="69">
        <f t="shared" si="15"/>
        <v>-1115.41</v>
      </c>
      <c r="D51" s="69">
        <f t="shared" si="15"/>
        <v>-1172.79</v>
      </c>
      <c r="E51" s="69">
        <f t="shared" si="15"/>
        <v>-640.06</v>
      </c>
      <c r="F51" s="69">
        <f t="shared" si="15"/>
        <v>-1082.14</v>
      </c>
      <c r="G51" s="69">
        <f t="shared" si="15"/>
        <v>-1468.78</v>
      </c>
      <c r="H51" s="69">
        <f t="shared" si="15"/>
        <v>-584.73</v>
      </c>
      <c r="I51" s="19">
        <v>0</v>
      </c>
      <c r="J51" s="19">
        <v>0</v>
      </c>
      <c r="K51" s="69">
        <f>SUM(B51:J51)</f>
        <v>-6898.629999999999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26121.67</v>
      </c>
      <c r="I53" s="31">
        <f>+I35</f>
        <v>0</v>
      </c>
      <c r="J53" s="31">
        <f>+J35</f>
        <v>0</v>
      </c>
      <c r="K53" s="23">
        <f t="shared" si="13"/>
        <v>26121.67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-74362.2</v>
      </c>
      <c r="C61" s="35">
        <f t="shared" si="16"/>
        <v>-114467.91</v>
      </c>
      <c r="D61" s="35">
        <f t="shared" si="16"/>
        <v>-100468.6</v>
      </c>
      <c r="E61" s="35">
        <f t="shared" si="16"/>
        <v>-69510.4</v>
      </c>
      <c r="F61" s="35">
        <f t="shared" si="16"/>
        <v>-82757.04999999999</v>
      </c>
      <c r="G61" s="35">
        <f t="shared" si="16"/>
        <v>-101167.85</v>
      </c>
      <c r="H61" s="35">
        <f t="shared" si="16"/>
        <v>-64824.2</v>
      </c>
      <c r="I61" s="35">
        <f t="shared" si="16"/>
        <v>-16833.64</v>
      </c>
      <c r="J61" s="35">
        <f t="shared" si="16"/>
        <v>-49123.14</v>
      </c>
      <c r="K61" s="35">
        <f>SUM(B61:J61)</f>
        <v>-673514.99</v>
      </c>
    </row>
    <row r="62" spans="1:11" ht="18.75" customHeight="1">
      <c r="A62" s="16" t="s">
        <v>77</v>
      </c>
      <c r="B62" s="35">
        <f aca="true" t="shared" si="17" ref="B62:J62">B63+B64+B65+B66+B67+B68</f>
        <v>-74362.2</v>
      </c>
      <c r="C62" s="35">
        <f t="shared" si="17"/>
        <v>-114349.6</v>
      </c>
      <c r="D62" s="35">
        <f t="shared" si="17"/>
        <v>-99389</v>
      </c>
      <c r="E62" s="35">
        <f t="shared" si="17"/>
        <v>-66040.2</v>
      </c>
      <c r="F62" s="35">
        <f t="shared" si="17"/>
        <v>-82376.4</v>
      </c>
      <c r="G62" s="35">
        <f t="shared" si="17"/>
        <v>-101156</v>
      </c>
      <c r="H62" s="35">
        <f t="shared" si="17"/>
        <v>-64824.2</v>
      </c>
      <c r="I62" s="35">
        <f t="shared" si="17"/>
        <v>-13075.8</v>
      </c>
      <c r="J62" s="35">
        <f t="shared" si="17"/>
        <v>-43559.4</v>
      </c>
      <c r="K62" s="35">
        <f aca="true" t="shared" si="18" ref="K62:K98">SUM(B62:J62)</f>
        <v>-659132.8</v>
      </c>
    </row>
    <row r="63" spans="1:11" ht="18.75" customHeight="1">
      <c r="A63" s="12" t="s">
        <v>78</v>
      </c>
      <c r="B63" s="35">
        <f>-ROUND(B9*$D$3,2)</f>
        <v>-74362.2</v>
      </c>
      <c r="C63" s="35">
        <f aca="true" t="shared" si="19" ref="C63:J63">-ROUND(C9*$D$3,2)</f>
        <v>-114349.6</v>
      </c>
      <c r="D63" s="35">
        <f t="shared" si="19"/>
        <v>-99389</v>
      </c>
      <c r="E63" s="35">
        <f t="shared" si="19"/>
        <v>-66040.2</v>
      </c>
      <c r="F63" s="35">
        <f t="shared" si="19"/>
        <v>-82376.4</v>
      </c>
      <c r="G63" s="35">
        <f t="shared" si="19"/>
        <v>-101156</v>
      </c>
      <c r="H63" s="35">
        <f t="shared" si="19"/>
        <v>-64824.2</v>
      </c>
      <c r="I63" s="35">
        <f t="shared" si="19"/>
        <v>-13075.8</v>
      </c>
      <c r="J63" s="35">
        <f t="shared" si="19"/>
        <v>-43559.4</v>
      </c>
      <c r="K63" s="35">
        <f t="shared" si="18"/>
        <v>-659132.8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-3470.2</v>
      </c>
      <c r="F69" s="35">
        <f t="shared" si="20"/>
        <v>-380.65</v>
      </c>
      <c r="G69" s="35">
        <f t="shared" si="20"/>
        <v>-11.85</v>
      </c>
      <c r="H69" s="19">
        <v>0</v>
      </c>
      <c r="I69" s="35">
        <f t="shared" si="20"/>
        <v>-3757.84</v>
      </c>
      <c r="J69" s="35">
        <f t="shared" si="20"/>
        <v>-5563.74</v>
      </c>
      <c r="K69" s="35">
        <f t="shared" si="18"/>
        <v>-14382.19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-3470.2</v>
      </c>
      <c r="F93" s="19">
        <v>0</v>
      </c>
      <c r="G93" s="19">
        <v>0</v>
      </c>
      <c r="H93" s="19">
        <v>0</v>
      </c>
      <c r="I93" s="48">
        <v>-1637.16</v>
      </c>
      <c r="J93" s="48">
        <v>-5563.74</v>
      </c>
      <c r="K93" s="48">
        <f t="shared" si="18"/>
        <v>-10671.099999999999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395384.99</v>
      </c>
      <c r="C101" s="24">
        <f t="shared" si="21"/>
        <v>582549.9999999999</v>
      </c>
      <c r="D101" s="24">
        <f t="shared" si="21"/>
        <v>707644</v>
      </c>
      <c r="E101" s="24">
        <f t="shared" si="21"/>
        <v>348585.81</v>
      </c>
      <c r="F101" s="24">
        <f t="shared" si="21"/>
        <v>573586.72</v>
      </c>
      <c r="G101" s="24">
        <f t="shared" si="21"/>
        <v>819515.76</v>
      </c>
      <c r="H101" s="24">
        <f t="shared" si="21"/>
        <v>326675.16</v>
      </c>
      <c r="I101" s="24">
        <f>+I102+I103</f>
        <v>113099.90000000001</v>
      </c>
      <c r="J101" s="24">
        <f>+J102+J103</f>
        <v>261700.13999999998</v>
      </c>
      <c r="K101" s="48">
        <f>SUM(B101:J101)</f>
        <v>4128742.4799999995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377258.55</v>
      </c>
      <c r="C102" s="24">
        <f t="shared" si="22"/>
        <v>559624.5099999999</v>
      </c>
      <c r="D102" s="24">
        <f t="shared" si="22"/>
        <v>681339.14</v>
      </c>
      <c r="E102" s="24">
        <f t="shared" si="22"/>
        <v>326769.2</v>
      </c>
      <c r="F102" s="24">
        <f t="shared" si="22"/>
        <v>550808.84</v>
      </c>
      <c r="G102" s="24">
        <f t="shared" si="22"/>
        <v>790391.87</v>
      </c>
      <c r="H102" s="24">
        <f t="shared" si="22"/>
        <v>307183.36</v>
      </c>
      <c r="I102" s="24">
        <f t="shared" si="22"/>
        <v>113099.90000000001</v>
      </c>
      <c r="J102" s="24">
        <f t="shared" si="22"/>
        <v>248012.37999999998</v>
      </c>
      <c r="K102" s="48">
        <f>SUM(B102:J102)</f>
        <v>3954487.7499999995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4128742.48</v>
      </c>
      <c r="L109" s="54"/>
    </row>
    <row r="110" spans="1:11" ht="18.75" customHeight="1">
      <c r="A110" s="26" t="s">
        <v>73</v>
      </c>
      <c r="B110" s="27">
        <v>50531.68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50531.68</v>
      </c>
    </row>
    <row r="111" spans="1:11" ht="18.75" customHeight="1">
      <c r="A111" s="26" t="s">
        <v>74</v>
      </c>
      <c r="B111" s="27">
        <v>344853.31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344853.31</v>
      </c>
    </row>
    <row r="112" spans="1:11" ht="18.75" customHeight="1">
      <c r="A112" s="26" t="s">
        <v>75</v>
      </c>
      <c r="B112" s="40">
        <v>0</v>
      </c>
      <c r="C112" s="27">
        <f>+C101</f>
        <v>582549.9999999999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582549.9999999999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707644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707644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348585.81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348585.81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108146.98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108146.98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203196.93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203196.93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35474.81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35474.81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226768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226768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245723.19</v>
      </c>
      <c r="H119" s="40">
        <v>0</v>
      </c>
      <c r="I119" s="40">
        <v>0</v>
      </c>
      <c r="J119" s="40">
        <v>0</v>
      </c>
      <c r="K119" s="41">
        <f t="shared" si="24"/>
        <v>245723.19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24771.68</v>
      </c>
      <c r="H120" s="40">
        <v>0</v>
      </c>
      <c r="I120" s="40">
        <v>0</v>
      </c>
      <c r="J120" s="40">
        <v>0</v>
      </c>
      <c r="K120" s="41">
        <f t="shared" si="24"/>
        <v>24771.68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132844.98</v>
      </c>
      <c r="H121" s="40">
        <v>0</v>
      </c>
      <c r="I121" s="40">
        <v>0</v>
      </c>
      <c r="J121" s="40">
        <v>0</v>
      </c>
      <c r="K121" s="41">
        <f t="shared" si="24"/>
        <v>132844.98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117008.1</v>
      </c>
      <c r="H122" s="40">
        <v>0</v>
      </c>
      <c r="I122" s="40">
        <v>0</v>
      </c>
      <c r="J122" s="40">
        <v>0</v>
      </c>
      <c r="K122" s="41">
        <f t="shared" si="24"/>
        <v>117008.1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299167.8</v>
      </c>
      <c r="H123" s="40">
        <v>0</v>
      </c>
      <c r="I123" s="40">
        <v>0</v>
      </c>
      <c r="J123" s="40">
        <v>0</v>
      </c>
      <c r="K123" s="41">
        <f t="shared" si="24"/>
        <v>299167.8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118221.17</v>
      </c>
      <c r="I124" s="40">
        <v>0</v>
      </c>
      <c r="J124" s="40">
        <v>0</v>
      </c>
      <c r="K124" s="41">
        <f t="shared" si="24"/>
        <v>118221.17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208454</v>
      </c>
      <c r="I125" s="40">
        <v>0</v>
      </c>
      <c r="J125" s="40">
        <v>0</v>
      </c>
      <c r="K125" s="41">
        <f t="shared" si="24"/>
        <v>208454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113099.9</v>
      </c>
      <c r="J126" s="40">
        <v>0</v>
      </c>
      <c r="K126" s="41">
        <f t="shared" si="24"/>
        <v>113099.9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261700.14</v>
      </c>
      <c r="K127" s="44">
        <f t="shared" si="24"/>
        <v>261700.14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2016-02-02T12:30:02Z</dcterms:modified>
  <cp:category/>
  <cp:version/>
  <cp:contentType/>
  <cp:contentStatus/>
</cp:coreProperties>
</file>