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<sst xmlns="http://schemas.openxmlformats.org/spreadsheetml/2006/main" count="131" uniqueCount="131">
  <si>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</si>
  <si>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</si>
  <si>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</si>
  <si>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</si>
  <si>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</si>
  <si>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</si>
  <si>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</si>
  <si>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</si>
  <si>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</si>
  <si>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</si>
  <si>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</si>
  <si>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</si>
  <si>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</si>
  <si>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</si>
  <si>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</si>
  <si>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</si>
  <si>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</si>
  <si>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</si>
  <si>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</si>
  <si>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</si>
  <si>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</si>
  <si>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</si>
  <si>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</si>
  <si>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</si>
  <si>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</si>
  <si>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</si>
  <si>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</si>
  <si>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</si>
  <si>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</si>
  <si>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</si>
  <si>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</si>
  <si>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</si>
  <si>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</si>
  <si>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</si>
  <si>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</si>
  <si>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</si>
  <si>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</si>
  <si>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</si>
  <si>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</si>
  <si>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</si>
  <si>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</si>
  <si>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</si>
  <si>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</si>
  <si>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</si>
  <si>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</si>
  <si>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</si>
  <si>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</si>
  <si>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</si>
  <si>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</si>
  <si>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</si>
  <si>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</si>
  <si>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</si>
  <si>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</si>
  <si>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</si>
  <si>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</si>
  <si>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</si>
  <si>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</si>
  <si>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</si>
  <si>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</si>
  <si>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</si>
  <si>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</si>
  <si>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</si>
  <si>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</si>
  <si>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</si>
  <si>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</si>
  <si>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</si>
  <si>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</si>
  <si>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</si>
  <si>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</si>
  <si>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</si>
  <si>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</si>
  <si>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</si>
  <si>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</si>
  <si>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</si>
  <si>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</si>
  <si>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</si>
  <si>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</si>
  <si>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</si>
  <si>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</si>
  <si>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</si>
  <si>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</si>
  <si>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</si>
  <si>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</si>
  <si>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</si>
  <si>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</si>
  <si>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</si>
  <si>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</si>
  <si>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</si>
  <si>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</si>
  <si>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</si>
  <si>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</si>
  <si>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</si>
  <si>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</si>
  <si>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</si>
  <si>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</si>
  <si>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</si>
  <si>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</si>
  <si>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</si>
  <si>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</si>
  <si>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</si>
  <si>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</si>
  <si>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</si>
  <si>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</si>
  <si>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</si>
  <si>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</si>
  <si>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</si>
  <si>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</si>
  <si>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</si>
  <si>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</si>
  <si>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</si>
  <si>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</si>
  <si>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</si>
  <si>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</si>
  <si>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</si>
  <si>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</si>
  <si>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</si>
  <si>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</si>
  <si>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</si>
  <si>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</si>
  <si>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</si>
  <si>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</si>
  <si>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</si>
  <si>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</si>
  <si>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</si>
  <si>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</si>
  <si>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</si>
  <si>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</si>
  <si>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</si>
  <si>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</si>
  <si>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</si>
  <si>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23/01/16 - VENCIMENTO 01/02/16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</si>
</sst>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313123</v>
      </c>
      <c r="C7" s="9">
        <f t="shared" si="0"/>
        <v>402994</v>
      </c>
      <c r="D7" s="9">
        <f t="shared" si="0"/>
        <v>441897</v>
      </c>
      <c r="E7" s="9">
        <f t="shared" si="0"/>
        <v>259789</v>
      </c>
      <c r="F7" s="9">
        <f t="shared" si="0"/>
        <v>381866</v>
      </c>
      <c r="G7" s="9">
        <f t="shared" si="0"/>
        <v>612234</v>
      </c>
      <c r="H7" s="9">
        <f t="shared" si="0"/>
        <v>243169</v>
      </c>
      <c r="I7" s="9">
        <f t="shared" si="0"/>
        <v>57134</v>
      </c>
      <c r="J7" s="9">
        <f t="shared" si="0"/>
        <v>174168</v>
      </c>
      <c r="K7" s="9">
        <f t="shared" si="0"/>
        <v>2886374</v>
      </c>
      <c r="L7" s="52"/>
    </row>
    <row r="8" spans="1:11" ht="17.25" customHeight="1">
      <c r="A8" s="10" t="s">
        <v>101</v>
      </c>
      <c r="B8" s="11">
        <f>B9+B12+B16</f>
        <v>173254</v>
      </c>
      <c r="C8" s="11">
        <f aca="true" t="shared" si="1" ref="C8:J8">C9+C12+C16</f>
        <v>234526</v>
      </c>
      <c r="D8" s="11">
        <f t="shared" si="1"/>
        <v>242241</v>
      </c>
      <c r="E8" s="11">
        <f t="shared" si="1"/>
        <v>150306</v>
      </c>
      <c r="F8" s="11">
        <f t="shared" si="1"/>
        <v>205183</v>
      </c>
      <c r="G8" s="11">
        <f t="shared" si="1"/>
        <v>325183</v>
      </c>
      <c r="H8" s="11">
        <f t="shared" si="1"/>
        <v>147439</v>
      </c>
      <c r="I8" s="11">
        <f t="shared" si="1"/>
        <v>29183</v>
      </c>
      <c r="J8" s="11">
        <f t="shared" si="1"/>
        <v>96468</v>
      </c>
      <c r="K8" s="11">
        <f>SUM(B8:J8)</f>
        <v>1603783</v>
      </c>
    </row>
    <row r="9" spans="1:11" ht="17.25" customHeight="1">
      <c r="A9" s="15" t="s">
        <v>17</v>
      </c>
      <c r="B9" s="13">
        <f>+B10+B11</f>
        <v>30297</v>
      </c>
      <c r="C9" s="13">
        <f aca="true" t="shared" si="2" ref="C9:J9">+C10+C11</f>
        <v>44653</v>
      </c>
      <c r="D9" s="13">
        <f t="shared" si="2"/>
        <v>40277</v>
      </c>
      <c r="E9" s="13">
        <f t="shared" si="2"/>
        <v>28128</v>
      </c>
      <c r="F9" s="13">
        <f t="shared" si="2"/>
        <v>30005</v>
      </c>
      <c r="G9" s="13">
        <f t="shared" si="2"/>
        <v>36288</v>
      </c>
      <c r="H9" s="13">
        <f t="shared" si="2"/>
        <v>28769</v>
      </c>
      <c r="I9" s="13">
        <f t="shared" si="2"/>
        <v>6479</v>
      </c>
      <c r="J9" s="13">
        <f t="shared" si="2"/>
        <v>14737</v>
      </c>
      <c r="K9" s="11">
        <f>SUM(B9:J9)</f>
        <v>259633</v>
      </c>
    </row>
    <row r="10" spans="1:11" ht="17.25" customHeight="1">
      <c r="A10" s="29" t="s">
        <v>18</v>
      </c>
      <c r="B10" s="13">
        <v>30297</v>
      </c>
      <c r="C10" s="13">
        <v>44653</v>
      </c>
      <c r="D10" s="13">
        <v>40277</v>
      </c>
      <c r="E10" s="13">
        <v>28128</v>
      </c>
      <c r="F10" s="13">
        <v>30005</v>
      </c>
      <c r="G10" s="13">
        <v>36288</v>
      </c>
      <c r="H10" s="13">
        <v>28769</v>
      </c>
      <c r="I10" s="13">
        <v>6479</v>
      </c>
      <c r="J10" s="13">
        <v>14737</v>
      </c>
      <c r="K10" s="11">
        <f>SUM(B10:J10)</f>
        <v>259633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131633</v>
      </c>
      <c r="C12" s="17">
        <f t="shared" si="3"/>
        <v>175419</v>
      </c>
      <c r="D12" s="17">
        <f t="shared" si="3"/>
        <v>186098</v>
      </c>
      <c r="E12" s="17">
        <f t="shared" si="3"/>
        <v>112679</v>
      </c>
      <c r="F12" s="17">
        <f t="shared" si="3"/>
        <v>159286</v>
      </c>
      <c r="G12" s="17">
        <f t="shared" si="3"/>
        <v>263266</v>
      </c>
      <c r="H12" s="17">
        <f t="shared" si="3"/>
        <v>110298</v>
      </c>
      <c r="I12" s="17">
        <f t="shared" si="3"/>
        <v>20653</v>
      </c>
      <c r="J12" s="17">
        <f t="shared" si="3"/>
        <v>75303</v>
      </c>
      <c r="K12" s="11">
        <f aca="true" t="shared" si="4" ref="K12:K27">SUM(B12:J12)</f>
        <v>1234635</v>
      </c>
    </row>
    <row r="13" spans="1:13" ht="17.25" customHeight="1">
      <c r="A13" s="14" t="s">
        <v>20</v>
      </c>
      <c r="B13" s="13">
        <v>71972</v>
      </c>
      <c r="C13" s="13">
        <v>102304</v>
      </c>
      <c r="D13" s="13">
        <v>109389</v>
      </c>
      <c r="E13" s="13">
        <v>64850</v>
      </c>
      <c r="F13" s="13">
        <v>88881</v>
      </c>
      <c r="G13" s="13">
        <v>134570</v>
      </c>
      <c r="H13" s="13">
        <v>57948</v>
      </c>
      <c r="I13" s="13">
        <v>12876</v>
      </c>
      <c r="J13" s="13">
        <v>43971</v>
      </c>
      <c r="K13" s="11">
        <f t="shared" si="4"/>
        <v>686761</v>
      </c>
      <c r="L13" s="52"/>
      <c r="M13" s="53"/>
    </row>
    <row r="14" spans="1:12" ht="17.25" customHeight="1">
      <c r="A14" s="14" t="s">
        <v>21</v>
      </c>
      <c r="B14" s="13">
        <v>58572</v>
      </c>
      <c r="C14" s="13">
        <v>71579</v>
      </c>
      <c r="D14" s="13">
        <v>75378</v>
      </c>
      <c r="E14" s="13">
        <v>46876</v>
      </c>
      <c r="F14" s="13">
        <v>69310</v>
      </c>
      <c r="G14" s="13">
        <v>127142</v>
      </c>
      <c r="H14" s="13">
        <v>51115</v>
      </c>
      <c r="I14" s="13">
        <v>7543</v>
      </c>
      <c r="J14" s="13">
        <v>30902</v>
      </c>
      <c r="K14" s="11">
        <f t="shared" si="4"/>
        <v>538417</v>
      </c>
      <c r="L14" s="52"/>
    </row>
    <row r="15" spans="1:11" ht="17.25" customHeight="1">
      <c r="A15" s="14" t="s">
        <v>22</v>
      </c>
      <c r="B15" s="13">
        <v>1089</v>
      </c>
      <c r="C15" s="13">
        <v>1536</v>
      </c>
      <c r="D15" s="13">
        <v>1331</v>
      </c>
      <c r="E15" s="13">
        <v>953</v>
      </c>
      <c r="F15" s="13">
        <v>1095</v>
      </c>
      <c r="G15" s="13">
        <v>1554</v>
      </c>
      <c r="H15" s="13">
        <v>1235</v>
      </c>
      <c r="I15" s="13">
        <v>234</v>
      </c>
      <c r="J15" s="13">
        <v>430</v>
      </c>
      <c r="K15" s="11">
        <f t="shared" si="4"/>
        <v>9457</v>
      </c>
    </row>
    <row r="16" spans="1:11" ht="17.25" customHeight="1">
      <c r="A16" s="15" t="s">
        <v>97</v>
      </c>
      <c r="B16" s="13">
        <f>B17+B18+B19</f>
        <v>11324</v>
      </c>
      <c r="C16" s="13">
        <f aca="true" t="shared" si="5" ref="C16:J16">C17+C18+C19</f>
        <v>14454</v>
      </c>
      <c r="D16" s="13">
        <f t="shared" si="5"/>
        <v>15866</v>
      </c>
      <c r="E16" s="13">
        <f t="shared" si="5"/>
        <v>9499</v>
      </c>
      <c r="F16" s="13">
        <f t="shared" si="5"/>
        <v>15892</v>
      </c>
      <c r="G16" s="13">
        <f t="shared" si="5"/>
        <v>25629</v>
      </c>
      <c r="H16" s="13">
        <f t="shared" si="5"/>
        <v>8372</v>
      </c>
      <c r="I16" s="13">
        <f t="shared" si="5"/>
        <v>2051</v>
      </c>
      <c r="J16" s="13">
        <f t="shared" si="5"/>
        <v>6428</v>
      </c>
      <c r="K16" s="11">
        <f t="shared" si="4"/>
        <v>109515</v>
      </c>
    </row>
    <row r="17" spans="1:11" ht="17.25" customHeight="1">
      <c r="A17" s="14" t="s">
        <v>98</v>
      </c>
      <c r="B17" s="13">
        <v>8308</v>
      </c>
      <c r="C17" s="13">
        <v>11373</v>
      </c>
      <c r="D17" s="13">
        <v>11431</v>
      </c>
      <c r="E17" s="13">
        <v>6873</v>
      </c>
      <c r="F17" s="13">
        <v>11090</v>
      </c>
      <c r="G17" s="13">
        <v>16951</v>
      </c>
      <c r="H17" s="13">
        <v>6292</v>
      </c>
      <c r="I17" s="13">
        <v>1606</v>
      </c>
      <c r="J17" s="13">
        <v>4484</v>
      </c>
      <c r="K17" s="11">
        <f t="shared" si="4"/>
        <v>78408</v>
      </c>
    </row>
    <row r="18" spans="1:11" ht="17.25" customHeight="1">
      <c r="A18" s="14" t="s">
        <v>99</v>
      </c>
      <c r="B18" s="13">
        <v>2913</v>
      </c>
      <c r="C18" s="13">
        <v>2961</v>
      </c>
      <c r="D18" s="13">
        <v>4306</v>
      </c>
      <c r="E18" s="13">
        <v>2554</v>
      </c>
      <c r="F18" s="13">
        <v>4701</v>
      </c>
      <c r="G18" s="13">
        <v>8525</v>
      </c>
      <c r="H18" s="13">
        <v>2011</v>
      </c>
      <c r="I18" s="13">
        <v>433</v>
      </c>
      <c r="J18" s="13">
        <v>1914</v>
      </c>
      <c r="K18" s="11">
        <f t="shared" si="4"/>
        <v>30318</v>
      </c>
    </row>
    <row r="19" spans="1:11" ht="17.25" customHeight="1">
      <c r="A19" s="14" t="s">
        <v>100</v>
      </c>
      <c r="B19" s="13">
        <v>103</v>
      </c>
      <c r="C19" s="13">
        <v>120</v>
      </c>
      <c r="D19" s="13">
        <v>129</v>
      </c>
      <c r="E19" s="13">
        <v>72</v>
      </c>
      <c r="F19" s="13">
        <v>101</v>
      </c>
      <c r="G19" s="13">
        <v>153</v>
      </c>
      <c r="H19" s="13">
        <v>69</v>
      </c>
      <c r="I19" s="13">
        <v>12</v>
      </c>
      <c r="J19" s="13">
        <v>30</v>
      </c>
      <c r="K19" s="11">
        <f t="shared" si="4"/>
        <v>789</v>
      </c>
    </row>
    <row r="20" spans="1:11" ht="17.25" customHeight="1">
      <c r="A20" s="16" t="s">
        <v>23</v>
      </c>
      <c r="B20" s="11">
        <f>+B21+B22+B23</f>
        <v>102272</v>
      </c>
      <c r="C20" s="11">
        <f aca="true" t="shared" si="6" ref="C20:J20">+C21+C22+C23</f>
        <v>113025</v>
      </c>
      <c r="D20" s="11">
        <f t="shared" si="6"/>
        <v>136380</v>
      </c>
      <c r="E20" s="11">
        <f t="shared" si="6"/>
        <v>74599</v>
      </c>
      <c r="F20" s="11">
        <f t="shared" si="6"/>
        <v>133612</v>
      </c>
      <c r="G20" s="11">
        <f t="shared" si="6"/>
        <v>235018</v>
      </c>
      <c r="H20" s="11">
        <f t="shared" si="6"/>
        <v>70972</v>
      </c>
      <c r="I20" s="11">
        <f t="shared" si="6"/>
        <v>17726</v>
      </c>
      <c r="J20" s="11">
        <f t="shared" si="6"/>
        <v>50507</v>
      </c>
      <c r="K20" s="11">
        <f t="shared" si="4"/>
        <v>934111</v>
      </c>
    </row>
    <row r="21" spans="1:12" ht="17.25" customHeight="1">
      <c r="A21" s="12" t="s">
        <v>24</v>
      </c>
      <c r="B21" s="13">
        <v>60984</v>
      </c>
      <c r="C21" s="13">
        <v>73020</v>
      </c>
      <c r="D21" s="13">
        <v>87391</v>
      </c>
      <c r="E21" s="13">
        <v>47027</v>
      </c>
      <c r="F21" s="13">
        <v>80411</v>
      </c>
      <c r="G21" s="13">
        <v>127217</v>
      </c>
      <c r="H21" s="13">
        <v>41754</v>
      </c>
      <c r="I21" s="13">
        <v>12026</v>
      </c>
      <c r="J21" s="13">
        <v>31505</v>
      </c>
      <c r="K21" s="11">
        <f t="shared" si="4"/>
        <v>561335</v>
      </c>
      <c r="L21" s="52"/>
    </row>
    <row r="22" spans="1:12" ht="17.25" customHeight="1">
      <c r="A22" s="12" t="s">
        <v>25</v>
      </c>
      <c r="B22" s="13">
        <v>40712</v>
      </c>
      <c r="C22" s="13">
        <v>39280</v>
      </c>
      <c r="D22" s="13">
        <v>48227</v>
      </c>
      <c r="E22" s="13">
        <v>27172</v>
      </c>
      <c r="F22" s="13">
        <v>52557</v>
      </c>
      <c r="G22" s="13">
        <v>106855</v>
      </c>
      <c r="H22" s="13">
        <v>28733</v>
      </c>
      <c r="I22" s="13">
        <v>5576</v>
      </c>
      <c r="J22" s="13">
        <v>18773</v>
      </c>
      <c r="K22" s="11">
        <f t="shared" si="4"/>
        <v>367885</v>
      </c>
      <c r="L22" s="52"/>
    </row>
    <row r="23" spans="1:11" ht="17.25" customHeight="1">
      <c r="A23" s="12" t="s">
        <v>26</v>
      </c>
      <c r="B23" s="13">
        <v>576</v>
      </c>
      <c r="C23" s="13">
        <v>725</v>
      </c>
      <c r="D23" s="13">
        <v>762</v>
      </c>
      <c r="E23" s="13">
        <v>400</v>
      </c>
      <c r="F23" s="13">
        <v>644</v>
      </c>
      <c r="G23" s="13">
        <v>946</v>
      </c>
      <c r="H23" s="13">
        <v>485</v>
      </c>
      <c r="I23" s="13">
        <v>124</v>
      </c>
      <c r="J23" s="13">
        <v>229</v>
      </c>
      <c r="K23" s="11">
        <f t="shared" si="4"/>
        <v>4891</v>
      </c>
    </row>
    <row r="24" spans="1:11" ht="17.25" customHeight="1">
      <c r="A24" s="16" t="s">
        <v>27</v>
      </c>
      <c r="B24" s="13">
        <v>37597</v>
      </c>
      <c r="C24" s="13">
        <v>55443</v>
      </c>
      <c r="D24" s="13">
        <v>63276</v>
      </c>
      <c r="E24" s="13">
        <v>34884</v>
      </c>
      <c r="F24" s="13">
        <v>43071</v>
      </c>
      <c r="G24" s="13">
        <v>52033</v>
      </c>
      <c r="H24" s="13">
        <v>23314</v>
      </c>
      <c r="I24" s="13">
        <v>10225</v>
      </c>
      <c r="J24" s="13">
        <v>27193</v>
      </c>
      <c r="K24" s="11">
        <f t="shared" si="4"/>
        <v>347036</v>
      </c>
    </row>
    <row r="25" spans="1:12" ht="17.25" customHeight="1">
      <c r="A25" s="12" t="s">
        <v>28</v>
      </c>
      <c r="B25" s="13">
        <v>24062</v>
      </c>
      <c r="C25" s="13">
        <v>35484</v>
      </c>
      <c r="D25" s="13">
        <v>40497</v>
      </c>
      <c r="E25" s="13">
        <v>22326</v>
      </c>
      <c r="F25" s="13">
        <v>27565</v>
      </c>
      <c r="G25" s="13">
        <v>33301</v>
      </c>
      <c r="H25" s="13">
        <v>14921</v>
      </c>
      <c r="I25" s="13">
        <v>6544</v>
      </c>
      <c r="J25" s="13">
        <v>17404</v>
      </c>
      <c r="K25" s="11">
        <f t="shared" si="4"/>
        <v>222104</v>
      </c>
      <c r="L25" s="52"/>
    </row>
    <row r="26" spans="1:12" ht="17.25" customHeight="1">
      <c r="A26" s="12" t="s">
        <v>29</v>
      </c>
      <c r="B26" s="13">
        <v>13535</v>
      </c>
      <c r="C26" s="13">
        <v>19959</v>
      </c>
      <c r="D26" s="13">
        <v>22779</v>
      </c>
      <c r="E26" s="13">
        <v>12558</v>
      </c>
      <c r="F26" s="13">
        <v>15506</v>
      </c>
      <c r="G26" s="13">
        <v>18732</v>
      </c>
      <c r="H26" s="13">
        <v>8393</v>
      </c>
      <c r="I26" s="13">
        <v>3681</v>
      </c>
      <c r="J26" s="13">
        <v>9789</v>
      </c>
      <c r="K26" s="11">
        <f t="shared" si="4"/>
        <v>124932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1444</v>
      </c>
      <c r="I27" s="11">
        <v>0</v>
      </c>
      <c r="J27" s="11">
        <v>0</v>
      </c>
      <c r="K27" s="11">
        <f t="shared" si="4"/>
        <v>1444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25787.32</v>
      </c>
      <c r="I35" s="19">
        <v>0</v>
      </c>
      <c r="J35" s="19">
        <v>0</v>
      </c>
      <c r="K35" s="23">
        <f>SUM(B35:J35)</f>
        <v>25787.32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828040.16</v>
      </c>
      <c r="C47" s="22">
        <f aca="true" t="shared" si="11" ref="C47:H47">+C48+C57</f>
        <v>1211858.32</v>
      </c>
      <c r="D47" s="22">
        <f t="shared" si="11"/>
        <v>1493557.9100000001</v>
      </c>
      <c r="E47" s="22">
        <f t="shared" si="11"/>
        <v>755585.93</v>
      </c>
      <c r="F47" s="22">
        <f t="shared" si="11"/>
        <v>1070095.3399999999</v>
      </c>
      <c r="G47" s="22">
        <f t="shared" si="11"/>
        <v>1473834.51</v>
      </c>
      <c r="H47" s="22">
        <f t="shared" si="11"/>
        <v>703556.4700000001</v>
      </c>
      <c r="I47" s="22">
        <f>+I48+I57</f>
        <v>274103.38999999996</v>
      </c>
      <c r="J47" s="22">
        <f>+J48+J57</f>
        <v>509845.25</v>
      </c>
      <c r="K47" s="22">
        <f>SUM(B47:J47)</f>
        <v>8320477.279999999</v>
      </c>
    </row>
    <row r="48" spans="1:11" ht="17.25" customHeight="1">
      <c r="A48" s="16" t="s">
        <v>115</v>
      </c>
      <c r="B48" s="23">
        <f>SUM(B49:B56)</f>
        <v>809913.7200000001</v>
      </c>
      <c r="C48" s="23">
        <f aca="true" t="shared" si="12" ref="C48:J48">SUM(C49:C56)</f>
        <v>1188932.83</v>
      </c>
      <c r="D48" s="23">
        <f t="shared" si="12"/>
        <v>1467253.05</v>
      </c>
      <c r="E48" s="23">
        <f t="shared" si="12"/>
        <v>733769.3200000001</v>
      </c>
      <c r="F48" s="23">
        <f t="shared" si="12"/>
        <v>1047317.46</v>
      </c>
      <c r="G48" s="23">
        <f t="shared" si="12"/>
        <v>1444710.62</v>
      </c>
      <c r="H48" s="23">
        <f t="shared" si="12"/>
        <v>684064.67</v>
      </c>
      <c r="I48" s="23">
        <f t="shared" si="12"/>
        <v>274103.38999999996</v>
      </c>
      <c r="J48" s="23">
        <f t="shared" si="12"/>
        <v>496157.49</v>
      </c>
      <c r="K48" s="23">
        <f aca="true" t="shared" si="13" ref="K48:K57">SUM(B48:J48)</f>
        <v>8146222.550000001</v>
      </c>
    </row>
    <row r="49" spans="1:11" ht="17.25" customHeight="1">
      <c r="A49" s="34" t="s">
        <v>46</v>
      </c>
      <c r="B49" s="23">
        <f aca="true" t="shared" si="14" ref="B49:H49">ROUND(B30*B7,2)</f>
        <v>807325.03</v>
      </c>
      <c r="C49" s="23">
        <f t="shared" si="14"/>
        <v>1182505.29</v>
      </c>
      <c r="D49" s="23">
        <f t="shared" si="14"/>
        <v>1463076.78</v>
      </c>
      <c r="E49" s="23">
        <f t="shared" si="14"/>
        <v>731513.87</v>
      </c>
      <c r="F49" s="23">
        <f t="shared" si="14"/>
        <v>1043830.71</v>
      </c>
      <c r="G49" s="23">
        <f t="shared" si="14"/>
        <v>1439668.25</v>
      </c>
      <c r="H49" s="23">
        <f t="shared" si="14"/>
        <v>655680.89</v>
      </c>
      <c r="I49" s="23">
        <f>ROUND(I30*I7,2)</f>
        <v>273037.67</v>
      </c>
      <c r="J49" s="23">
        <f>ROUND(J30*J7,2)</f>
        <v>493940.45</v>
      </c>
      <c r="K49" s="23">
        <f t="shared" si="13"/>
        <v>8090578.9399999995</v>
      </c>
    </row>
    <row r="50" spans="1:11" ht="17.25" customHeight="1">
      <c r="A50" s="34" t="s">
        <v>47</v>
      </c>
      <c r="B50" s="19">
        <v>0</v>
      </c>
      <c r="C50" s="23">
        <f>ROUND(C31*C7,2)</f>
        <v>2628.49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2628.49</v>
      </c>
    </row>
    <row r="51" spans="1:11" ht="17.25" customHeight="1">
      <c r="A51" s="68" t="s">
        <v>108</v>
      </c>
      <c r="B51" s="69">
        <f aca="true" t="shared" si="15" ref="B51:H51">ROUND(B32*B7,2)</f>
        <v>-1502.99</v>
      </c>
      <c r="C51" s="69">
        <f t="shared" si="15"/>
        <v>-1974.67</v>
      </c>
      <c r="D51" s="69">
        <f t="shared" si="15"/>
        <v>-2209.49</v>
      </c>
      <c r="E51" s="69">
        <f t="shared" si="15"/>
        <v>-1189.95</v>
      </c>
      <c r="F51" s="69">
        <f t="shared" si="15"/>
        <v>-1794.77</v>
      </c>
      <c r="G51" s="69">
        <f t="shared" si="15"/>
        <v>-2387.71</v>
      </c>
      <c r="H51" s="69">
        <f t="shared" si="15"/>
        <v>-1118.58</v>
      </c>
      <c r="I51" s="19">
        <v>0</v>
      </c>
      <c r="J51" s="19">
        <v>0</v>
      </c>
      <c r="K51" s="69">
        <f>SUM(B51:J51)</f>
        <v>-12178.159999999998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25787.32</v>
      </c>
      <c r="I53" s="31">
        <f>+I35</f>
        <v>0</v>
      </c>
      <c r="J53" s="31">
        <f>+J35</f>
        <v>0</v>
      </c>
      <c r="K53" s="23">
        <f t="shared" si="13"/>
        <v>25787.32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-115128.6</v>
      </c>
      <c r="C61" s="35">
        <f t="shared" si="16"/>
        <v>-169799.71</v>
      </c>
      <c r="D61" s="35">
        <f t="shared" si="16"/>
        <v>-154132.2</v>
      </c>
      <c r="E61" s="35">
        <f t="shared" si="16"/>
        <v>-113157.76</v>
      </c>
      <c r="F61" s="35">
        <f t="shared" si="16"/>
        <v>-114399.65</v>
      </c>
      <c r="G61" s="35">
        <f t="shared" si="16"/>
        <v>-137906.25</v>
      </c>
      <c r="H61" s="35">
        <f t="shared" si="16"/>
        <v>-109322.2</v>
      </c>
      <c r="I61" s="35">
        <f t="shared" si="16"/>
        <v>-30194.58</v>
      </c>
      <c r="J61" s="35">
        <f t="shared" si="16"/>
        <v>-65126.83</v>
      </c>
      <c r="K61" s="35">
        <f>SUM(B61:J61)</f>
        <v>-1009167.7799999999</v>
      </c>
    </row>
    <row r="62" spans="1:11" ht="18.75" customHeight="1">
      <c r="A62" s="16" t="s">
        <v>77</v>
      </c>
      <c r="B62" s="35">
        <f aca="true" t="shared" si="17" ref="B62:J62">B63+B64+B65+B66+B67+B68</f>
        <v>-115128.6</v>
      </c>
      <c r="C62" s="35">
        <f t="shared" si="17"/>
        <v>-169681.4</v>
      </c>
      <c r="D62" s="35">
        <f t="shared" si="17"/>
        <v>-153052.6</v>
      </c>
      <c r="E62" s="35">
        <f t="shared" si="17"/>
        <v>-106886.4</v>
      </c>
      <c r="F62" s="35">
        <f t="shared" si="17"/>
        <v>-114019</v>
      </c>
      <c r="G62" s="35">
        <f t="shared" si="17"/>
        <v>-137894.4</v>
      </c>
      <c r="H62" s="35">
        <f t="shared" si="17"/>
        <v>-109322.2</v>
      </c>
      <c r="I62" s="35">
        <f t="shared" si="17"/>
        <v>-24620.2</v>
      </c>
      <c r="J62" s="35">
        <f t="shared" si="17"/>
        <v>-56000.6</v>
      </c>
      <c r="K62" s="35">
        <f aca="true" t="shared" si="18" ref="K62:K98">SUM(B62:J62)</f>
        <v>-986605.3999999999</v>
      </c>
    </row>
    <row r="63" spans="1:11" ht="18.75" customHeight="1">
      <c r="A63" s="12" t="s">
        <v>78</v>
      </c>
      <c r="B63" s="35">
        <f>-ROUND(B9*$D$3,2)</f>
        <v>-115128.6</v>
      </c>
      <c r="C63" s="35">
        <f aca="true" t="shared" si="19" ref="C63:J63">-ROUND(C9*$D$3,2)</f>
        <v>-169681.4</v>
      </c>
      <c r="D63" s="35">
        <f t="shared" si="19"/>
        <v>-153052.6</v>
      </c>
      <c r="E63" s="35">
        <f t="shared" si="19"/>
        <v>-106886.4</v>
      </c>
      <c r="F63" s="35">
        <f t="shared" si="19"/>
        <v>-114019</v>
      </c>
      <c r="G63" s="35">
        <f t="shared" si="19"/>
        <v>-137894.4</v>
      </c>
      <c r="H63" s="35">
        <f t="shared" si="19"/>
        <v>-109322.2</v>
      </c>
      <c r="I63" s="35">
        <f t="shared" si="19"/>
        <v>-24620.2</v>
      </c>
      <c r="J63" s="35">
        <f t="shared" si="19"/>
        <v>-56000.6</v>
      </c>
      <c r="K63" s="35">
        <f t="shared" si="18"/>
        <v>-986605.3999999999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-6271.36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-5574.379999999999</v>
      </c>
      <c r="J69" s="35">
        <f t="shared" si="20"/>
        <v>-9126.23</v>
      </c>
      <c r="K69" s="35">
        <f t="shared" si="18"/>
        <v>-22562.379999999997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-6271.36</v>
      </c>
      <c r="F93" s="19">
        <v>0</v>
      </c>
      <c r="G93" s="19">
        <v>0</v>
      </c>
      <c r="H93" s="19">
        <v>0</v>
      </c>
      <c r="I93" s="48">
        <v>-3453.7</v>
      </c>
      <c r="J93" s="48">
        <v>-9126.23</v>
      </c>
      <c r="K93" s="48">
        <f t="shared" si="18"/>
        <v>-18851.29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712911.56</v>
      </c>
      <c r="C101" s="24">
        <f t="shared" si="21"/>
        <v>1042058.61</v>
      </c>
      <c r="D101" s="24">
        <f t="shared" si="21"/>
        <v>1339425.71</v>
      </c>
      <c r="E101" s="24">
        <f t="shared" si="21"/>
        <v>642428.17</v>
      </c>
      <c r="F101" s="24">
        <f t="shared" si="21"/>
        <v>955695.69</v>
      </c>
      <c r="G101" s="24">
        <f t="shared" si="21"/>
        <v>1335928.26</v>
      </c>
      <c r="H101" s="24">
        <f t="shared" si="21"/>
        <v>594234.2700000001</v>
      </c>
      <c r="I101" s="24">
        <f>+I102+I103</f>
        <v>243908.80999999994</v>
      </c>
      <c r="J101" s="24">
        <f>+J102+J103</f>
        <v>444718.42000000004</v>
      </c>
      <c r="K101" s="48">
        <f>SUM(B101:J101)</f>
        <v>7311309.5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694785.1200000001</v>
      </c>
      <c r="C102" s="24">
        <f t="shared" si="22"/>
        <v>1019133.12</v>
      </c>
      <c r="D102" s="24">
        <f t="shared" si="22"/>
        <v>1313120.8499999999</v>
      </c>
      <c r="E102" s="24">
        <f t="shared" si="22"/>
        <v>620611.56</v>
      </c>
      <c r="F102" s="24">
        <f t="shared" si="22"/>
        <v>932917.8099999999</v>
      </c>
      <c r="G102" s="24">
        <f t="shared" si="22"/>
        <v>1306804.37</v>
      </c>
      <c r="H102" s="24">
        <f t="shared" si="22"/>
        <v>574742.4700000001</v>
      </c>
      <c r="I102" s="24">
        <f t="shared" si="22"/>
        <v>243908.80999999994</v>
      </c>
      <c r="J102" s="24">
        <f t="shared" si="22"/>
        <v>431030.66000000003</v>
      </c>
      <c r="K102" s="48">
        <f>SUM(B102:J102)</f>
        <v>7137054.77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7311309.479999998</v>
      </c>
      <c r="L109" s="54"/>
    </row>
    <row r="110" spans="1:11" ht="18.75" customHeight="1">
      <c r="A110" s="26" t="s">
        <v>73</v>
      </c>
      <c r="B110" s="27">
        <v>91143.33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91143.33</v>
      </c>
    </row>
    <row r="111" spans="1:11" ht="18.75" customHeight="1">
      <c r="A111" s="26" t="s">
        <v>74</v>
      </c>
      <c r="B111" s="27">
        <v>621768.23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621768.23</v>
      </c>
    </row>
    <row r="112" spans="1:11" ht="18.75" customHeight="1">
      <c r="A112" s="26" t="s">
        <v>75</v>
      </c>
      <c r="B112" s="40">
        <v>0</v>
      </c>
      <c r="C112" s="27">
        <f>+C101</f>
        <v>1042058.61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1042058.61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1339425.71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1339425.71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642428.17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642428.17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180671.26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180671.26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337966.76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337966.76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52975.41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52975.41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384082.26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384082.26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411826.59</v>
      </c>
      <c r="H119" s="40">
        <v>0</v>
      </c>
      <c r="I119" s="40">
        <v>0</v>
      </c>
      <c r="J119" s="40">
        <v>0</v>
      </c>
      <c r="K119" s="41">
        <f t="shared" si="24"/>
        <v>411826.59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35102.84</v>
      </c>
      <c r="H120" s="40">
        <v>0</v>
      </c>
      <c r="I120" s="40">
        <v>0</v>
      </c>
      <c r="J120" s="40">
        <v>0</v>
      </c>
      <c r="K120" s="41">
        <f t="shared" si="24"/>
        <v>35102.84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212148.26</v>
      </c>
      <c r="H121" s="40">
        <v>0</v>
      </c>
      <c r="I121" s="40">
        <v>0</v>
      </c>
      <c r="J121" s="40">
        <v>0</v>
      </c>
      <c r="K121" s="41">
        <f t="shared" si="24"/>
        <v>212148.26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184834.26</v>
      </c>
      <c r="H122" s="40">
        <v>0</v>
      </c>
      <c r="I122" s="40">
        <v>0</v>
      </c>
      <c r="J122" s="40">
        <v>0</v>
      </c>
      <c r="K122" s="41">
        <f t="shared" si="24"/>
        <v>184834.26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492016.3</v>
      </c>
      <c r="H123" s="40">
        <v>0</v>
      </c>
      <c r="I123" s="40">
        <v>0</v>
      </c>
      <c r="J123" s="40">
        <v>0</v>
      </c>
      <c r="K123" s="41">
        <f t="shared" si="24"/>
        <v>492016.3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214863.52</v>
      </c>
      <c r="I124" s="40">
        <v>0</v>
      </c>
      <c r="J124" s="40">
        <v>0</v>
      </c>
      <c r="K124" s="41">
        <f t="shared" si="24"/>
        <v>214863.52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379370.74</v>
      </c>
      <c r="I125" s="40">
        <v>0</v>
      </c>
      <c r="J125" s="40">
        <v>0</v>
      </c>
      <c r="K125" s="41">
        <f t="shared" si="24"/>
        <v>379370.74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243908.81</v>
      </c>
      <c r="J126" s="40">
        <v>0</v>
      </c>
      <c r="K126" s="41">
        <f t="shared" si="24"/>
        <v>243908.81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444718.42</v>
      </c>
      <c r="K127" s="44">
        <f t="shared" si="24"/>
        <v>444718.42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2016-02-02T12:27:54Z</dcterms:modified>
  <cp:category/>
  <cp:version/>
  <cp:contentType/>
  <cp:contentStatus/>
</cp:coreProperties>
</file>