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<sst xmlns="http://schemas.openxmlformats.org/spreadsheetml/2006/main" count="134" uniqueCount="134">
  <si>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</si>
  <si>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</si>
  <si>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</si>
  <si>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</si>
  <si>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</si>
  <si>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</si>
  <si>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</si>
  <si>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</si>
  <si>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</si>
  <si>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</si>
  <si>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</si>
  <si>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</si>
  <si>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</si>
  <si>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</si>
  <si>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</si>
  <si>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</si>
  <si>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</si>
  <si>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</si>
  <si>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</si>
  <si>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</si>
  <si>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</si>
  <si>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</si>
  <si>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</si>
  <si>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</si>
  <si>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</si>
  <si>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</si>
  <si>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</si>
  <si>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</si>
  <si>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</si>
  <si>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</si>
  <si>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</si>
  <si>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</si>
  <si>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</si>
  <si>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</si>
  <si>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</si>
  <si>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</si>
  <si>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</si>
  <si>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</si>
  <si>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</si>
  <si>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</si>
  <si>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</si>
  <si>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</si>
  <si>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</si>
  <si>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</si>
  <si>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</si>
  <si>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</si>
  <si>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</si>
  <si>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</si>
  <si>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</si>
  <si>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</si>
  <si>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</si>
  <si>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</si>
  <si>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</si>
  <si>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</si>
  <si>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</si>
  <si>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</si>
  <si>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</si>
  <si>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</si>
  <si>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</si>
  <si>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</si>
  <si>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</si>
  <si>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</si>
  <si>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</si>
  <si>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</si>
  <si>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</si>
  <si>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</si>
  <si>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</si>
  <si>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</si>
  <si>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</si>
  <si>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</si>
  <si>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</si>
  <si>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</si>
  <si>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</si>
  <si>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</si>
  <si>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</si>
  <si>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</si>
  <si>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</si>
  <si>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</si>
  <si>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</si>
  <si>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</si>
  <si>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</si>
  <si>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</si>
  <si>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</si>
  <si>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</si>
  <si>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</si>
  <si>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</si>
  <si>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</si>
  <si>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</si>
  <si>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</si>
  <si>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</si>
  <si>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</si>
  <si>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</si>
  <si>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</si>
  <si>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</si>
  <si>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</si>
  <si>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</si>
  <si>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</si>
  <si>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</si>
  <si>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</si>
  <si>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</si>
  <si>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</si>
  <si>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</si>
  <si>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</si>
  <si>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</si>
  <si>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</si>
  <si>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</si>
  <si>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</si>
  <si>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</si>
  <si>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</si>
  <si>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</si>
  <si>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</si>
  <si>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</si>
  <si>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</si>
  <si>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</si>
  <si>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</si>
  <si>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</si>
  <si>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</si>
  <si>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</si>
  <si>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</si>
  <si>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</si>
  <si>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</si>
  <si>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</si>
  <si>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</si>
  <si>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</si>
  <si>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</si>
  <si>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</si>
  <si>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</si>
  <si>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</si>
  <si>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21/01/16 - VENCIMENTO 29/01/16</t>
  </si>
  <si>
    <t>6.3. Revisão de Remuneração pelo Transporte Coletivo ¹</t>
  </si>
  <si>
    <t>6.4. Revisão de Remuneração pelo Serviço Atende ²</t>
  </si>
  <si>
    <t>Notas:</t>
  </si>
  <si>
    <t xml:space="preserve">     ¹ - Rede da Madrugada (linhas noturnas) referente à novembro/15.</t>
  </si>
  <si>
    <t xml:space="preserve">     ² - Frota operacional do Atende.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</si>
</sst>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552979</v>
      </c>
      <c r="C7" s="9">
        <f t="shared" si="0"/>
        <v>693266</v>
      </c>
      <c r="D7" s="9">
        <f t="shared" si="0"/>
        <v>695412</v>
      </c>
      <c r="E7" s="9">
        <f t="shared" si="0"/>
        <v>494398</v>
      </c>
      <c r="F7" s="9">
        <f t="shared" si="0"/>
        <v>663900</v>
      </c>
      <c r="G7" s="9">
        <f t="shared" si="0"/>
        <v>1127281</v>
      </c>
      <c r="H7" s="9">
        <f t="shared" si="0"/>
        <v>497466</v>
      </c>
      <c r="I7" s="9">
        <f t="shared" si="0"/>
        <v>104229</v>
      </c>
      <c r="J7" s="9">
        <f t="shared" si="0"/>
        <v>281793</v>
      </c>
      <c r="K7" s="9">
        <f t="shared" si="0"/>
        <v>5110724</v>
      </c>
      <c r="L7" s="52"/>
    </row>
    <row r="8" spans="1:11" ht="17.25" customHeight="1">
      <c r="A8" s="10" t="s">
        <v>101</v>
      </c>
      <c r="B8" s="11">
        <f>B9+B12+B16</f>
        <v>308149</v>
      </c>
      <c r="C8" s="11">
        <f aca="true" t="shared" si="1" ref="C8:J8">C9+C12+C16</f>
        <v>399983</v>
      </c>
      <c r="D8" s="11">
        <f t="shared" si="1"/>
        <v>378099</v>
      </c>
      <c r="E8" s="11">
        <f t="shared" si="1"/>
        <v>283620</v>
      </c>
      <c r="F8" s="11">
        <f t="shared" si="1"/>
        <v>361119</v>
      </c>
      <c r="G8" s="11">
        <f t="shared" si="1"/>
        <v>601064</v>
      </c>
      <c r="H8" s="11">
        <f t="shared" si="1"/>
        <v>298961</v>
      </c>
      <c r="I8" s="11">
        <f t="shared" si="1"/>
        <v>52889</v>
      </c>
      <c r="J8" s="11">
        <f t="shared" si="1"/>
        <v>153855</v>
      </c>
      <c r="K8" s="11">
        <f>SUM(B8:J8)</f>
        <v>2837739</v>
      </c>
    </row>
    <row r="9" spans="1:11" ht="17.25" customHeight="1">
      <c r="A9" s="15" t="s">
        <v>17</v>
      </c>
      <c r="B9" s="13">
        <f>+B10+B11</f>
        <v>40897</v>
      </c>
      <c r="C9" s="13">
        <f aca="true" t="shared" si="2" ref="C9:J9">+C10+C11</f>
        <v>56498</v>
      </c>
      <c r="D9" s="13">
        <f t="shared" si="2"/>
        <v>47375</v>
      </c>
      <c r="E9" s="13">
        <f t="shared" si="2"/>
        <v>39677</v>
      </c>
      <c r="F9" s="13">
        <f t="shared" si="2"/>
        <v>42446</v>
      </c>
      <c r="G9" s="13">
        <f t="shared" si="2"/>
        <v>56393</v>
      </c>
      <c r="H9" s="13">
        <f t="shared" si="2"/>
        <v>48898</v>
      </c>
      <c r="I9" s="13">
        <f t="shared" si="2"/>
        <v>8621</v>
      </c>
      <c r="J9" s="13">
        <f t="shared" si="2"/>
        <v>17146</v>
      </c>
      <c r="K9" s="11">
        <f>SUM(B9:J9)</f>
        <v>357951</v>
      </c>
    </row>
    <row r="10" spans="1:11" ht="17.25" customHeight="1">
      <c r="A10" s="29" t="s">
        <v>18</v>
      </c>
      <c r="B10" s="13">
        <v>40897</v>
      </c>
      <c r="C10" s="13">
        <v>56498</v>
      </c>
      <c r="D10" s="13">
        <v>47375</v>
      </c>
      <c r="E10" s="13">
        <v>39677</v>
      </c>
      <c r="F10" s="13">
        <v>42446</v>
      </c>
      <c r="G10" s="13">
        <v>56393</v>
      </c>
      <c r="H10" s="13">
        <v>48898</v>
      </c>
      <c r="I10" s="13">
        <v>8621</v>
      </c>
      <c r="J10" s="13">
        <v>17146</v>
      </c>
      <c r="K10" s="11">
        <f>SUM(B10:J10)</f>
        <v>357951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248339</v>
      </c>
      <c r="C12" s="17">
        <f t="shared" si="3"/>
        <v>319678</v>
      </c>
      <c r="D12" s="17">
        <f t="shared" si="3"/>
        <v>307524</v>
      </c>
      <c r="E12" s="17">
        <f t="shared" si="3"/>
        <v>227421</v>
      </c>
      <c r="F12" s="17">
        <f t="shared" si="3"/>
        <v>293609</v>
      </c>
      <c r="G12" s="17">
        <f t="shared" si="3"/>
        <v>501141</v>
      </c>
      <c r="H12" s="17">
        <f t="shared" si="3"/>
        <v>233515</v>
      </c>
      <c r="I12" s="17">
        <f t="shared" si="3"/>
        <v>40738</v>
      </c>
      <c r="J12" s="17">
        <f t="shared" si="3"/>
        <v>127101</v>
      </c>
      <c r="K12" s="11">
        <f aca="true" t="shared" si="4" ref="K12:K27">SUM(B12:J12)</f>
        <v>2299066</v>
      </c>
    </row>
    <row r="13" spans="1:13" ht="17.25" customHeight="1">
      <c r="A13" s="14" t="s">
        <v>20</v>
      </c>
      <c r="B13" s="13">
        <v>130845</v>
      </c>
      <c r="C13" s="13">
        <v>178506</v>
      </c>
      <c r="D13" s="13">
        <v>176111</v>
      </c>
      <c r="E13" s="13">
        <v>125576</v>
      </c>
      <c r="F13" s="13">
        <v>162431</v>
      </c>
      <c r="G13" s="13">
        <v>259403</v>
      </c>
      <c r="H13" s="13">
        <v>121895</v>
      </c>
      <c r="I13" s="13">
        <v>24915</v>
      </c>
      <c r="J13" s="13">
        <v>72221</v>
      </c>
      <c r="K13" s="11">
        <f t="shared" si="4"/>
        <v>1251903</v>
      </c>
      <c r="L13" s="52"/>
      <c r="M13" s="53"/>
    </row>
    <row r="14" spans="1:12" ht="17.25" customHeight="1">
      <c r="A14" s="14" t="s">
        <v>21</v>
      </c>
      <c r="B14" s="13">
        <v>114992</v>
      </c>
      <c r="C14" s="13">
        <v>137638</v>
      </c>
      <c r="D14" s="13">
        <v>128619</v>
      </c>
      <c r="E14" s="13">
        <v>99263</v>
      </c>
      <c r="F14" s="13">
        <v>128683</v>
      </c>
      <c r="G14" s="13">
        <v>237833</v>
      </c>
      <c r="H14" s="13">
        <v>108437</v>
      </c>
      <c r="I14" s="13">
        <v>15277</v>
      </c>
      <c r="J14" s="13">
        <v>53976</v>
      </c>
      <c r="K14" s="11">
        <f t="shared" si="4"/>
        <v>1024718</v>
      </c>
      <c r="L14" s="52"/>
    </row>
    <row r="15" spans="1:11" ht="17.25" customHeight="1">
      <c r="A15" s="14" t="s">
        <v>22</v>
      </c>
      <c r="B15" s="13">
        <v>2502</v>
      </c>
      <c r="C15" s="13">
        <v>3534</v>
      </c>
      <c r="D15" s="13">
        <v>2794</v>
      </c>
      <c r="E15" s="13">
        <v>2582</v>
      </c>
      <c r="F15" s="13">
        <v>2495</v>
      </c>
      <c r="G15" s="13">
        <v>3905</v>
      </c>
      <c r="H15" s="13">
        <v>3183</v>
      </c>
      <c r="I15" s="13">
        <v>546</v>
      </c>
      <c r="J15" s="13">
        <v>904</v>
      </c>
      <c r="K15" s="11">
        <f t="shared" si="4"/>
        <v>22445</v>
      </c>
    </row>
    <row r="16" spans="1:11" ht="17.25" customHeight="1">
      <c r="A16" s="15" t="s">
        <v>97</v>
      </c>
      <c r="B16" s="13">
        <f>B17+B18+B19</f>
        <v>18913</v>
      </c>
      <c r="C16" s="13">
        <f aca="true" t="shared" si="5" ref="C16:J16">C17+C18+C19</f>
        <v>23807</v>
      </c>
      <c r="D16" s="13">
        <f t="shared" si="5"/>
        <v>23200</v>
      </c>
      <c r="E16" s="13">
        <f t="shared" si="5"/>
        <v>16522</v>
      </c>
      <c r="F16" s="13">
        <f t="shared" si="5"/>
        <v>25064</v>
      </c>
      <c r="G16" s="13">
        <f t="shared" si="5"/>
        <v>43530</v>
      </c>
      <c r="H16" s="13">
        <f t="shared" si="5"/>
        <v>16548</v>
      </c>
      <c r="I16" s="13">
        <f t="shared" si="5"/>
        <v>3530</v>
      </c>
      <c r="J16" s="13">
        <f t="shared" si="5"/>
        <v>9608</v>
      </c>
      <c r="K16" s="11">
        <f t="shared" si="4"/>
        <v>180722</v>
      </c>
    </row>
    <row r="17" spans="1:11" ht="17.25" customHeight="1">
      <c r="A17" s="14" t="s">
        <v>98</v>
      </c>
      <c r="B17" s="13">
        <v>14343</v>
      </c>
      <c r="C17" s="13">
        <v>19202</v>
      </c>
      <c r="D17" s="13">
        <v>17028</v>
      </c>
      <c r="E17" s="13">
        <v>12483</v>
      </c>
      <c r="F17" s="13">
        <v>18222</v>
      </c>
      <c r="G17" s="13">
        <v>30889</v>
      </c>
      <c r="H17" s="13">
        <v>13289</v>
      </c>
      <c r="I17" s="13">
        <v>2835</v>
      </c>
      <c r="J17" s="13">
        <v>6740</v>
      </c>
      <c r="K17" s="11">
        <f t="shared" si="4"/>
        <v>135031</v>
      </c>
    </row>
    <row r="18" spans="1:11" ht="17.25" customHeight="1">
      <c r="A18" s="14" t="s">
        <v>99</v>
      </c>
      <c r="B18" s="13">
        <v>4423</v>
      </c>
      <c r="C18" s="13">
        <v>4427</v>
      </c>
      <c r="D18" s="13">
        <v>6006</v>
      </c>
      <c r="E18" s="13">
        <v>3914</v>
      </c>
      <c r="F18" s="13">
        <v>6688</v>
      </c>
      <c r="G18" s="13">
        <v>12366</v>
      </c>
      <c r="H18" s="13">
        <v>3115</v>
      </c>
      <c r="I18" s="13">
        <v>669</v>
      </c>
      <c r="J18" s="13">
        <v>2802</v>
      </c>
      <c r="K18" s="11">
        <f t="shared" si="4"/>
        <v>44410</v>
      </c>
    </row>
    <row r="19" spans="1:11" ht="17.25" customHeight="1">
      <c r="A19" s="14" t="s">
        <v>100</v>
      </c>
      <c r="B19" s="13">
        <v>147</v>
      </c>
      <c r="C19" s="13">
        <v>178</v>
      </c>
      <c r="D19" s="13">
        <v>166</v>
      </c>
      <c r="E19" s="13">
        <v>125</v>
      </c>
      <c r="F19" s="13">
        <v>154</v>
      </c>
      <c r="G19" s="13">
        <v>275</v>
      </c>
      <c r="H19" s="13">
        <v>144</v>
      </c>
      <c r="I19" s="13">
        <v>26</v>
      </c>
      <c r="J19" s="13">
        <v>66</v>
      </c>
      <c r="K19" s="11">
        <f t="shared" si="4"/>
        <v>1281</v>
      </c>
    </row>
    <row r="20" spans="1:11" ht="17.25" customHeight="1">
      <c r="A20" s="16" t="s">
        <v>23</v>
      </c>
      <c r="B20" s="11">
        <f>+B21+B22+B23</f>
        <v>184895</v>
      </c>
      <c r="C20" s="11">
        <f aca="true" t="shared" si="6" ref="C20:J20">+C21+C22+C23</f>
        <v>202995</v>
      </c>
      <c r="D20" s="11">
        <f t="shared" si="6"/>
        <v>220188</v>
      </c>
      <c r="E20" s="11">
        <f t="shared" si="6"/>
        <v>147460</v>
      </c>
      <c r="F20" s="11">
        <f t="shared" si="6"/>
        <v>230697</v>
      </c>
      <c r="G20" s="11">
        <f t="shared" si="6"/>
        <v>431382</v>
      </c>
      <c r="H20" s="11">
        <f t="shared" si="6"/>
        <v>146821</v>
      </c>
      <c r="I20" s="11">
        <f t="shared" si="6"/>
        <v>33779</v>
      </c>
      <c r="J20" s="11">
        <f t="shared" si="6"/>
        <v>86272</v>
      </c>
      <c r="K20" s="11">
        <f t="shared" si="4"/>
        <v>1684489</v>
      </c>
    </row>
    <row r="21" spans="1:12" ht="17.25" customHeight="1">
      <c r="A21" s="12" t="s">
        <v>24</v>
      </c>
      <c r="B21" s="13">
        <v>108174</v>
      </c>
      <c r="C21" s="13">
        <v>129114</v>
      </c>
      <c r="D21" s="13">
        <v>140758</v>
      </c>
      <c r="E21" s="13">
        <v>92097</v>
      </c>
      <c r="F21" s="13">
        <v>141498</v>
      </c>
      <c r="G21" s="13">
        <v>243245</v>
      </c>
      <c r="H21" s="13">
        <v>89228</v>
      </c>
      <c r="I21" s="13">
        <v>22487</v>
      </c>
      <c r="J21" s="13">
        <v>54015</v>
      </c>
      <c r="K21" s="11">
        <f t="shared" si="4"/>
        <v>1020616</v>
      </c>
      <c r="L21" s="52"/>
    </row>
    <row r="22" spans="1:12" ht="17.25" customHeight="1">
      <c r="A22" s="12" t="s">
        <v>25</v>
      </c>
      <c r="B22" s="13">
        <v>75380</v>
      </c>
      <c r="C22" s="13">
        <v>72152</v>
      </c>
      <c r="D22" s="13">
        <v>77925</v>
      </c>
      <c r="E22" s="13">
        <v>54270</v>
      </c>
      <c r="F22" s="13">
        <v>87756</v>
      </c>
      <c r="G22" s="13">
        <v>185723</v>
      </c>
      <c r="H22" s="13">
        <v>56237</v>
      </c>
      <c r="I22" s="13">
        <v>11012</v>
      </c>
      <c r="J22" s="13">
        <v>31786</v>
      </c>
      <c r="K22" s="11">
        <f t="shared" si="4"/>
        <v>652241</v>
      </c>
      <c r="L22" s="52"/>
    </row>
    <row r="23" spans="1:11" ht="17.25" customHeight="1">
      <c r="A23" s="12" t="s">
        <v>26</v>
      </c>
      <c r="B23" s="13">
        <v>1341</v>
      </c>
      <c r="C23" s="13">
        <v>1729</v>
      </c>
      <c r="D23" s="13">
        <v>1505</v>
      </c>
      <c r="E23" s="13">
        <v>1093</v>
      </c>
      <c r="F23" s="13">
        <v>1443</v>
      </c>
      <c r="G23" s="13">
        <v>2414</v>
      </c>
      <c r="H23" s="13">
        <v>1356</v>
      </c>
      <c r="I23" s="13">
        <v>280</v>
      </c>
      <c r="J23" s="13">
        <v>471</v>
      </c>
      <c r="K23" s="11">
        <f t="shared" si="4"/>
        <v>11632</v>
      </c>
    </row>
    <row r="24" spans="1:11" ht="17.25" customHeight="1">
      <c r="A24" s="16" t="s">
        <v>27</v>
      </c>
      <c r="B24" s="13">
        <v>59935</v>
      </c>
      <c r="C24" s="13">
        <v>90288</v>
      </c>
      <c r="D24" s="13">
        <v>97125</v>
      </c>
      <c r="E24" s="13">
        <v>63318</v>
      </c>
      <c r="F24" s="13">
        <v>72084</v>
      </c>
      <c r="G24" s="13">
        <v>94835</v>
      </c>
      <c r="H24" s="13">
        <v>46560</v>
      </c>
      <c r="I24" s="13">
        <v>17561</v>
      </c>
      <c r="J24" s="13">
        <v>41666</v>
      </c>
      <c r="K24" s="11">
        <f t="shared" si="4"/>
        <v>583372</v>
      </c>
    </row>
    <row r="25" spans="1:12" ht="17.25" customHeight="1">
      <c r="A25" s="12" t="s">
        <v>28</v>
      </c>
      <c r="B25" s="13">
        <v>38358</v>
      </c>
      <c r="C25" s="13">
        <v>57784</v>
      </c>
      <c r="D25" s="13">
        <v>62160</v>
      </c>
      <c r="E25" s="13">
        <v>40524</v>
      </c>
      <c r="F25" s="13">
        <v>46134</v>
      </c>
      <c r="G25" s="13">
        <v>60694</v>
      </c>
      <c r="H25" s="13">
        <v>29798</v>
      </c>
      <c r="I25" s="13">
        <v>11239</v>
      </c>
      <c r="J25" s="13">
        <v>26666</v>
      </c>
      <c r="K25" s="11">
        <f t="shared" si="4"/>
        <v>373357</v>
      </c>
      <c r="L25" s="52"/>
    </row>
    <row r="26" spans="1:12" ht="17.25" customHeight="1">
      <c r="A26" s="12" t="s">
        <v>29</v>
      </c>
      <c r="B26" s="13">
        <v>21577</v>
      </c>
      <c r="C26" s="13">
        <v>32504</v>
      </c>
      <c r="D26" s="13">
        <v>34965</v>
      </c>
      <c r="E26" s="13">
        <v>22794</v>
      </c>
      <c r="F26" s="13">
        <v>25950</v>
      </c>
      <c r="G26" s="13">
        <v>34141</v>
      </c>
      <c r="H26" s="13">
        <v>16762</v>
      </c>
      <c r="I26" s="13">
        <v>6322</v>
      </c>
      <c r="J26" s="13">
        <v>15000</v>
      </c>
      <c r="K26" s="11">
        <f t="shared" si="4"/>
        <v>210015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5124</v>
      </c>
      <c r="I27" s="11">
        <v>0</v>
      </c>
      <c r="J27" s="11">
        <v>0</v>
      </c>
      <c r="K27" s="11">
        <f t="shared" si="4"/>
        <v>5124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106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15864.57</v>
      </c>
      <c r="I35" s="19">
        <v>0</v>
      </c>
      <c r="J35" s="19">
        <v>0</v>
      </c>
      <c r="K35" s="23">
        <f>SUM(B35:J35)</f>
        <v>15864.57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28365.64</v>
      </c>
      <c r="C39" s="23">
        <f aca="true" t="shared" si="8" ref="C39:J39">+C43+C40</f>
        <v>40908.87</v>
      </c>
      <c r="D39" s="23">
        <f t="shared" si="8"/>
        <v>44457.11</v>
      </c>
      <c r="E39" s="23">
        <f t="shared" si="8"/>
        <v>22654.980000000003</v>
      </c>
      <c r="F39" s="23">
        <f t="shared" si="8"/>
        <v>37460.22</v>
      </c>
      <c r="G39" s="23">
        <f t="shared" si="8"/>
        <v>47644.51</v>
      </c>
      <c r="H39" s="23">
        <f t="shared" si="8"/>
        <v>28022.850000000002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252796.94000000003</v>
      </c>
    </row>
    <row r="40" spans="1:11" ht="17.25" customHeight="1">
      <c r="A40" s="16" t="s">
        <v>40</v>
      </c>
      <c r="B40" s="23">
        <f>+B54</f>
        <v>24273.96</v>
      </c>
      <c r="C40" s="23">
        <f aca="true" t="shared" si="10" ref="C40:H40">+C54</f>
        <v>35135.15</v>
      </c>
      <c r="D40" s="23">
        <f t="shared" si="10"/>
        <v>38071.35</v>
      </c>
      <c r="E40" s="23">
        <f t="shared" si="10"/>
        <v>19209.58</v>
      </c>
      <c r="F40" s="23">
        <f t="shared" si="10"/>
        <v>32178.7</v>
      </c>
      <c r="G40" s="23">
        <f t="shared" si="10"/>
        <v>40214.43</v>
      </c>
      <c r="H40" s="23">
        <f t="shared" si="10"/>
        <v>24307.81</v>
      </c>
      <c r="I40" s="19">
        <v>0</v>
      </c>
      <c r="J40" s="19">
        <v>0</v>
      </c>
      <c r="K40" s="23">
        <f t="shared" si="9"/>
        <v>213390.97999999998</v>
      </c>
    </row>
    <row r="41" spans="1:11" ht="17.25" customHeight="1">
      <c r="A41" s="12" t="s">
        <v>41</v>
      </c>
      <c r="B41" s="83">
        <v>924</v>
      </c>
      <c r="C41" s="83">
        <v>1260</v>
      </c>
      <c r="D41" s="83">
        <v>1373</v>
      </c>
      <c r="E41" s="83">
        <v>747</v>
      </c>
      <c r="F41" s="83">
        <v>1200</v>
      </c>
      <c r="G41" s="83">
        <v>1636</v>
      </c>
      <c r="H41" s="83">
        <v>855</v>
      </c>
      <c r="I41" s="19">
        <v>0</v>
      </c>
      <c r="J41" s="19">
        <v>0</v>
      </c>
      <c r="K41" s="83">
        <f t="shared" si="9"/>
        <v>7995</v>
      </c>
    </row>
    <row r="42" spans="1:11" ht="17.25" customHeight="1">
      <c r="A42" s="12" t="s">
        <v>42</v>
      </c>
      <c r="B42" s="23">
        <f aca="true" t="shared" si="11" ref="B42:H42">ROUND(B40/B41,2)</f>
        <v>26.27</v>
      </c>
      <c r="C42" s="23">
        <f t="shared" si="11"/>
        <v>27.89</v>
      </c>
      <c r="D42" s="23">
        <f t="shared" si="11"/>
        <v>27.73</v>
      </c>
      <c r="E42" s="23">
        <f t="shared" si="11"/>
        <v>25.72</v>
      </c>
      <c r="F42" s="23">
        <f t="shared" si="11"/>
        <v>26.82</v>
      </c>
      <c r="G42" s="23">
        <f t="shared" si="11"/>
        <v>24.58</v>
      </c>
      <c r="H42" s="23">
        <f t="shared" si="11"/>
        <v>28.43</v>
      </c>
      <c r="I42" s="19">
        <v>0</v>
      </c>
      <c r="J42" s="19">
        <v>0</v>
      </c>
      <c r="K42" s="23">
        <f>ROUND(K40/K41,2)</f>
        <v>26.69</v>
      </c>
    </row>
    <row r="43" spans="1:11" ht="17.25" customHeight="1">
      <c r="A43" s="64" t="s">
        <v>105</v>
      </c>
      <c r="B43" s="65">
        <f>ROUND(B44*B45,2)</f>
        <v>4091.68</v>
      </c>
      <c r="C43" s="65">
        <f>ROUND(C44*C45,2)</f>
        <v>5773.72</v>
      </c>
      <c r="D43" s="65">
        <f aca="true" t="shared" si="12" ref="D43:J43">ROUND(D44*D45,2)</f>
        <v>6385.76</v>
      </c>
      <c r="E43" s="65">
        <f t="shared" si="12"/>
        <v>3445.4</v>
      </c>
      <c r="F43" s="65">
        <f t="shared" si="12"/>
        <v>5281.52</v>
      </c>
      <c r="G43" s="65">
        <f t="shared" si="12"/>
        <v>7430.08</v>
      </c>
      <c r="H43" s="65">
        <f t="shared" si="12"/>
        <v>3715.04</v>
      </c>
      <c r="I43" s="65">
        <f t="shared" si="12"/>
        <v>1065.72</v>
      </c>
      <c r="J43" s="65">
        <f t="shared" si="12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1469583.5399999998</v>
      </c>
      <c r="C47" s="22">
        <f aca="true" t="shared" si="13" ref="C47:H47">+C48+C57</f>
        <v>2099209.54</v>
      </c>
      <c r="D47" s="22">
        <f t="shared" si="13"/>
        <v>2369724.4999999995</v>
      </c>
      <c r="E47" s="22">
        <f t="shared" si="13"/>
        <v>1434332.91</v>
      </c>
      <c r="F47" s="22">
        <f t="shared" si="13"/>
        <v>1871888.4199999997</v>
      </c>
      <c r="G47" s="22">
        <f t="shared" si="13"/>
        <v>2723173.2700000005</v>
      </c>
      <c r="H47" s="22">
        <f t="shared" si="13"/>
        <v>1402458.2000000002</v>
      </c>
      <c r="I47" s="22">
        <f>+I48+I57</f>
        <v>499165.68999999994</v>
      </c>
      <c r="J47" s="22">
        <f>+J48+J57</f>
        <v>815069.75</v>
      </c>
      <c r="K47" s="22">
        <f>SUM(B47:J47)</f>
        <v>14684605.819999998</v>
      </c>
    </row>
    <row r="48" spans="1:11" ht="17.25" customHeight="1">
      <c r="A48" s="16" t="s">
        <v>114</v>
      </c>
      <c r="B48" s="23">
        <f>SUM(B49:B56)</f>
        <v>1451457.0999999999</v>
      </c>
      <c r="C48" s="23">
        <f aca="true" t="shared" si="14" ref="C48:J48">SUM(C49:C56)</f>
        <v>2076284.0499999998</v>
      </c>
      <c r="D48" s="23">
        <f t="shared" si="14"/>
        <v>2343419.6399999997</v>
      </c>
      <c r="E48" s="23">
        <f t="shared" si="14"/>
        <v>1412516.2999999998</v>
      </c>
      <c r="F48" s="23">
        <f t="shared" si="14"/>
        <v>1849110.5399999998</v>
      </c>
      <c r="G48" s="23">
        <f t="shared" si="14"/>
        <v>2694049.3800000004</v>
      </c>
      <c r="H48" s="23">
        <f t="shared" si="14"/>
        <v>1382966.4000000001</v>
      </c>
      <c r="I48" s="23">
        <f t="shared" si="14"/>
        <v>499165.68999999994</v>
      </c>
      <c r="J48" s="23">
        <f t="shared" si="14"/>
        <v>801381.99</v>
      </c>
      <c r="K48" s="23">
        <f aca="true" t="shared" si="15" ref="K48:K57">SUM(B48:J48)</f>
        <v>14510351.09</v>
      </c>
    </row>
    <row r="49" spans="1:11" ht="17.25" customHeight="1">
      <c r="A49" s="34" t="s">
        <v>46</v>
      </c>
      <c r="B49" s="23">
        <f aca="true" t="shared" si="16" ref="B49:H49">ROUND(B30*B7,2)</f>
        <v>1425745.76</v>
      </c>
      <c r="C49" s="23">
        <f t="shared" si="16"/>
        <v>2034250.42</v>
      </c>
      <c r="D49" s="23">
        <f t="shared" si="16"/>
        <v>2302439.59</v>
      </c>
      <c r="E49" s="23">
        <f t="shared" si="16"/>
        <v>1392125.89</v>
      </c>
      <c r="F49" s="23">
        <f t="shared" si="16"/>
        <v>1814770.65</v>
      </c>
      <c r="G49" s="23">
        <f t="shared" si="16"/>
        <v>2650801.27</v>
      </c>
      <c r="H49" s="23">
        <f t="shared" si="16"/>
        <v>1341367.32</v>
      </c>
      <c r="I49" s="23">
        <f>ROUND(I30*I7,2)</f>
        <v>498099.97</v>
      </c>
      <c r="J49" s="23">
        <f>ROUND(J30*J7,2)</f>
        <v>799164.95</v>
      </c>
      <c r="K49" s="23">
        <f t="shared" si="15"/>
        <v>14258765.819999998</v>
      </c>
    </row>
    <row r="50" spans="1:11" ht="17.25" customHeight="1">
      <c r="A50" s="34" t="s">
        <v>47</v>
      </c>
      <c r="B50" s="19">
        <v>0</v>
      </c>
      <c r="C50" s="23">
        <f>ROUND(C31*C7,2)</f>
        <v>4521.76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5"/>
        <v>4521.76</v>
      </c>
    </row>
    <row r="51" spans="1:11" ht="17.25" customHeight="1">
      <c r="A51" s="68" t="s">
        <v>107</v>
      </c>
      <c r="B51" s="69">
        <f aca="true" t="shared" si="17" ref="B51:H51">ROUND(B32*B7,2)</f>
        <v>-2654.3</v>
      </c>
      <c r="C51" s="69">
        <f t="shared" si="17"/>
        <v>-3397</v>
      </c>
      <c r="D51" s="69">
        <f t="shared" si="17"/>
        <v>-3477.06</v>
      </c>
      <c r="E51" s="69">
        <f t="shared" si="17"/>
        <v>-2264.57</v>
      </c>
      <c r="F51" s="69">
        <f t="shared" si="17"/>
        <v>-3120.33</v>
      </c>
      <c r="G51" s="69">
        <f t="shared" si="17"/>
        <v>-4396.4</v>
      </c>
      <c r="H51" s="69">
        <f t="shared" si="17"/>
        <v>-2288.34</v>
      </c>
      <c r="I51" s="19">
        <v>0</v>
      </c>
      <c r="J51" s="19">
        <v>0</v>
      </c>
      <c r="K51" s="69">
        <f>SUM(B51:J51)</f>
        <v>-21598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5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15864.57</v>
      </c>
      <c r="I53" s="31">
        <f>+I35</f>
        <v>0</v>
      </c>
      <c r="J53" s="31">
        <f>+J35</f>
        <v>0</v>
      </c>
      <c r="K53" s="23">
        <f t="shared" si="15"/>
        <v>15864.57</v>
      </c>
    </row>
    <row r="54" spans="1:11" ht="17.25" customHeight="1">
      <c r="A54" s="12" t="s">
        <v>50</v>
      </c>
      <c r="B54" s="69">
        <v>24273.96</v>
      </c>
      <c r="C54" s="69">
        <v>35135.15</v>
      </c>
      <c r="D54" s="69">
        <v>38071.35</v>
      </c>
      <c r="E54" s="69">
        <v>19209.58</v>
      </c>
      <c r="F54" s="69">
        <v>32178.7</v>
      </c>
      <c r="G54" s="69">
        <v>40214.43</v>
      </c>
      <c r="H54" s="69">
        <v>24307.81</v>
      </c>
      <c r="I54" s="19">
        <v>0</v>
      </c>
      <c r="J54" s="19">
        <v>0</v>
      </c>
      <c r="K54" s="23">
        <f t="shared" si="15"/>
        <v>213390.97999999998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5"/>
        <v>39405.96000000001</v>
      </c>
    </row>
    <row r="56" spans="1:11" ht="17.25" customHeight="1">
      <c r="A56" s="12" t="s">
        <v>113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5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5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8" ref="B61:J61">+B62+B69+B98+B99</f>
        <v>-9214.27999999997</v>
      </c>
      <c r="C61" s="35">
        <f t="shared" si="18"/>
        <v>410290.48</v>
      </c>
      <c r="D61" s="35">
        <f t="shared" si="18"/>
        <v>481432.93</v>
      </c>
      <c r="E61" s="35">
        <f t="shared" si="18"/>
        <v>319113.78</v>
      </c>
      <c r="F61" s="35">
        <f t="shared" si="18"/>
        <v>-20980.29999999999</v>
      </c>
      <c r="G61" s="35">
        <f t="shared" si="18"/>
        <v>-225788.93999999997</v>
      </c>
      <c r="H61" s="35">
        <f t="shared" si="18"/>
        <v>159465.8</v>
      </c>
      <c r="I61" s="35">
        <f t="shared" si="18"/>
        <v>-37012.189999999995</v>
      </c>
      <c r="J61" s="35">
        <f t="shared" si="18"/>
        <v>171485.31</v>
      </c>
      <c r="K61" s="35">
        <f>SUM(B61:J61)</f>
        <v>1248792.5900000003</v>
      </c>
    </row>
    <row r="62" spans="1:11" ht="18.75" customHeight="1">
      <c r="A62" s="16" t="s">
        <v>77</v>
      </c>
      <c r="B62" s="35">
        <f aca="true" t="shared" si="19" ref="B62:J62">B63+B64+B65+B66+B67+B68</f>
        <v>-274700.25</v>
      </c>
      <c r="C62" s="35">
        <f t="shared" si="19"/>
        <v>-223627.02</v>
      </c>
      <c r="D62" s="35">
        <f t="shared" si="19"/>
        <v>-211605.31000000003</v>
      </c>
      <c r="E62" s="35">
        <f t="shared" si="19"/>
        <v>-302107.39</v>
      </c>
      <c r="F62" s="35">
        <f t="shared" si="19"/>
        <v>-265910.5</v>
      </c>
      <c r="G62" s="35">
        <f t="shared" si="19"/>
        <v>-282759.57999999996</v>
      </c>
      <c r="H62" s="35">
        <f t="shared" si="19"/>
        <v>-185839</v>
      </c>
      <c r="I62" s="35">
        <f t="shared" si="19"/>
        <v>-32759.8</v>
      </c>
      <c r="J62" s="35">
        <f t="shared" si="19"/>
        <v>-65154.8</v>
      </c>
      <c r="K62" s="35">
        <f aca="true" t="shared" si="20" ref="K62:K98">SUM(B62:J62)</f>
        <v>-1844463.6500000004</v>
      </c>
    </row>
    <row r="63" spans="1:11" ht="18.75" customHeight="1">
      <c r="A63" s="12" t="s">
        <v>78</v>
      </c>
      <c r="B63" s="35">
        <f>-ROUND(B9*$D$3,2)</f>
        <v>-155408.6</v>
      </c>
      <c r="C63" s="35">
        <f aca="true" t="shared" si="21" ref="C63:J63">-ROUND(C9*$D$3,2)</f>
        <v>-214692.4</v>
      </c>
      <c r="D63" s="35">
        <f t="shared" si="21"/>
        <v>-180025</v>
      </c>
      <c r="E63" s="35">
        <f t="shared" si="21"/>
        <v>-150772.6</v>
      </c>
      <c r="F63" s="35">
        <f t="shared" si="21"/>
        <v>-161294.8</v>
      </c>
      <c r="G63" s="35">
        <f t="shared" si="21"/>
        <v>-214293.4</v>
      </c>
      <c r="H63" s="35">
        <f t="shared" si="21"/>
        <v>-185812.4</v>
      </c>
      <c r="I63" s="35">
        <f t="shared" si="21"/>
        <v>-32759.8</v>
      </c>
      <c r="J63" s="35">
        <f t="shared" si="21"/>
        <v>-65154.8</v>
      </c>
      <c r="K63" s="35">
        <f t="shared" si="20"/>
        <v>-1360213.7999999998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20"/>
        <v>0</v>
      </c>
    </row>
    <row r="65" spans="1:11" ht="18.75" customHeight="1">
      <c r="A65" s="12" t="s">
        <v>102</v>
      </c>
      <c r="B65" s="35">
        <v>-1102</v>
      </c>
      <c r="C65" s="35">
        <v>-231.8</v>
      </c>
      <c r="D65" s="35">
        <v>-414.2</v>
      </c>
      <c r="E65" s="35">
        <v>-1193.2</v>
      </c>
      <c r="F65" s="35">
        <v>-608</v>
      </c>
      <c r="G65" s="35">
        <v>-543.4</v>
      </c>
      <c r="H65" s="19">
        <v>0</v>
      </c>
      <c r="I65" s="19">
        <v>0</v>
      </c>
      <c r="J65" s="19">
        <v>0</v>
      </c>
      <c r="K65" s="35">
        <f t="shared" si="20"/>
        <v>-4092.6</v>
      </c>
    </row>
    <row r="66" spans="1:11" ht="18.75" customHeight="1">
      <c r="A66" s="12" t="s">
        <v>108</v>
      </c>
      <c r="B66" s="35">
        <v>-6076.2</v>
      </c>
      <c r="C66" s="35">
        <v>-2679</v>
      </c>
      <c r="D66" s="35">
        <v>-2713.2</v>
      </c>
      <c r="E66" s="35">
        <v>-4256</v>
      </c>
      <c r="F66" s="35">
        <v>-1755.6</v>
      </c>
      <c r="G66" s="35">
        <v>-1542.8</v>
      </c>
      <c r="H66" s="35">
        <v>-26.6</v>
      </c>
      <c r="I66" s="19">
        <v>0</v>
      </c>
      <c r="J66" s="19">
        <v>0</v>
      </c>
      <c r="K66" s="35">
        <f t="shared" si="20"/>
        <v>-19049.399999999998</v>
      </c>
    </row>
    <row r="67" spans="1:11" ht="18.75" customHeight="1">
      <c r="A67" s="12" t="s">
        <v>55</v>
      </c>
      <c r="B67" s="47">
        <v>-112113.45</v>
      </c>
      <c r="C67" s="47">
        <v>-6023.82</v>
      </c>
      <c r="D67" s="47">
        <v>-28452.91</v>
      </c>
      <c r="E67" s="47">
        <v>-145660.59</v>
      </c>
      <c r="F67" s="47">
        <v>-102252.1</v>
      </c>
      <c r="G67" s="47">
        <v>-66379.98</v>
      </c>
      <c r="H67" s="19">
        <v>0</v>
      </c>
      <c r="I67" s="19">
        <v>0</v>
      </c>
      <c r="J67" s="19">
        <v>0</v>
      </c>
      <c r="K67" s="35">
        <f t="shared" si="20"/>
        <v>-460882.85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-225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20"/>
        <v>-225</v>
      </c>
    </row>
    <row r="69" spans="1:11" ht="18.75" customHeight="1">
      <c r="A69" s="12" t="s">
        <v>82</v>
      </c>
      <c r="B69" s="35">
        <f>SUM(B70:B96)</f>
        <v>-15594.22</v>
      </c>
      <c r="C69" s="35">
        <f aca="true" t="shared" si="22" ref="C69:J69">SUM(C70:C96)</f>
        <v>-22756.11</v>
      </c>
      <c r="D69" s="35">
        <f t="shared" si="22"/>
        <v>-22480.019999999997</v>
      </c>
      <c r="E69" s="35">
        <f t="shared" si="22"/>
        <v>-26912.22</v>
      </c>
      <c r="F69" s="35">
        <f t="shared" si="22"/>
        <v>-21003.730000000003</v>
      </c>
      <c r="G69" s="35">
        <f t="shared" si="22"/>
        <v>-31438.26</v>
      </c>
      <c r="H69" s="35">
        <f t="shared" si="22"/>
        <v>-15388</v>
      </c>
      <c r="I69" s="35">
        <f t="shared" si="22"/>
        <v>-58819.76</v>
      </c>
      <c r="J69" s="35">
        <f t="shared" si="22"/>
        <v>-25742.08</v>
      </c>
      <c r="K69" s="35">
        <f t="shared" si="20"/>
        <v>-240134.40000000002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0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20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20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20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20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20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20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0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0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0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0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0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0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0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0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0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0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0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0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0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0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0"/>
        <v>0</v>
      </c>
      <c r="L91" s="56"/>
    </row>
    <row r="92" spans="1:12" ht="18.75" customHeight="1">
      <c r="A92" s="12" t="s">
        <v>112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-11904.96</v>
      </c>
      <c r="F93" s="19">
        <v>0</v>
      </c>
      <c r="G93" s="19">
        <v>0</v>
      </c>
      <c r="H93" s="19">
        <v>0</v>
      </c>
      <c r="I93" s="48">
        <v>-6289.49</v>
      </c>
      <c r="J93" s="48">
        <v>-14589.75</v>
      </c>
      <c r="K93" s="48">
        <f t="shared" si="20"/>
        <v>-32784.2</v>
      </c>
      <c r="L93" s="55"/>
    </row>
    <row r="94" spans="1:12" ht="18.75" customHeight="1">
      <c r="A94" s="12" t="s">
        <v>115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20"/>
        <v>0</v>
      </c>
      <c r="L95" s="55"/>
    </row>
    <row r="96" spans="1:12" ht="18.75" customHeight="1">
      <c r="A96" s="12" t="s">
        <v>117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20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48">
        <v>281080.19</v>
      </c>
      <c r="C98" s="48">
        <v>656673.61</v>
      </c>
      <c r="D98" s="48">
        <v>715518.26</v>
      </c>
      <c r="E98" s="48">
        <v>645941.66</v>
      </c>
      <c r="F98" s="48">
        <v>265933.93</v>
      </c>
      <c r="G98" s="48">
        <v>88408.9</v>
      </c>
      <c r="H98" s="48">
        <v>360692.8</v>
      </c>
      <c r="I98" s="48">
        <v>54567.37</v>
      </c>
      <c r="J98" s="48">
        <v>262382.19</v>
      </c>
      <c r="K98" s="48">
        <f t="shared" si="20"/>
        <v>3331198.91</v>
      </c>
      <c r="L98" s="55"/>
    </row>
    <row r="99" spans="1:12" ht="18.75" customHeight="1">
      <c r="A99" s="16" t="s">
        <v>130</v>
      </c>
      <c r="B99" s="19">
        <v>0</v>
      </c>
      <c r="C99" s="19">
        <v>0</v>
      </c>
      <c r="D99" s="19">
        <v>0</v>
      </c>
      <c r="E99" s="48">
        <v>2191.73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3" ref="B101:H101">+B102+B103</f>
        <v>1460369.2599999998</v>
      </c>
      <c r="C101" s="24">
        <f t="shared" si="23"/>
        <v>2509500.02</v>
      </c>
      <c r="D101" s="24">
        <f t="shared" si="23"/>
        <v>2851157.4299999992</v>
      </c>
      <c r="E101" s="24">
        <f t="shared" si="23"/>
        <v>1753446.6899999997</v>
      </c>
      <c r="F101" s="24">
        <f t="shared" si="23"/>
        <v>1850908.1199999996</v>
      </c>
      <c r="G101" s="24">
        <f t="shared" si="23"/>
        <v>2497384.3300000005</v>
      </c>
      <c r="H101" s="24">
        <f t="shared" si="23"/>
        <v>1561924.0000000002</v>
      </c>
      <c r="I101" s="24">
        <f>+I102+I103</f>
        <v>462153.49999999994</v>
      </c>
      <c r="J101" s="24">
        <f>+J102+J103</f>
        <v>986555.06</v>
      </c>
      <c r="K101" s="48">
        <f>SUM(B101:J101)</f>
        <v>15933398.409999998</v>
      </c>
      <c r="L101" s="54"/>
    </row>
    <row r="102" spans="1:12" ht="18.75" customHeight="1">
      <c r="A102" s="16" t="s">
        <v>85</v>
      </c>
      <c r="B102" s="24">
        <f aca="true" t="shared" si="24" ref="B102:J102">+B48+B62+B69+B98</f>
        <v>1442242.8199999998</v>
      </c>
      <c r="C102" s="24">
        <f t="shared" si="24"/>
        <v>2486574.53</v>
      </c>
      <c r="D102" s="24">
        <f t="shared" si="24"/>
        <v>2824852.5699999994</v>
      </c>
      <c r="E102" s="24">
        <f t="shared" si="24"/>
        <v>1729438.3499999996</v>
      </c>
      <c r="F102" s="24">
        <f t="shared" si="24"/>
        <v>1828130.2399999998</v>
      </c>
      <c r="G102" s="24">
        <f t="shared" si="24"/>
        <v>2468260.4400000004</v>
      </c>
      <c r="H102" s="24">
        <f t="shared" si="24"/>
        <v>1542432.2000000002</v>
      </c>
      <c r="I102" s="24">
        <f t="shared" si="24"/>
        <v>462153.49999999994</v>
      </c>
      <c r="J102" s="24">
        <f t="shared" si="24"/>
        <v>972867.3</v>
      </c>
      <c r="K102" s="48">
        <f>SUM(B102:J102)</f>
        <v>15756951.95</v>
      </c>
      <c r="L102" s="54"/>
    </row>
    <row r="103" spans="1:11" ht="18" customHeight="1">
      <c r="A103" s="16" t="s">
        <v>103</v>
      </c>
      <c r="B103" s="24">
        <f aca="true" t="shared" si="25" ref="B103:J103">IF(+B57+B99+B104&lt;0,0,(B57+B99+B104))</f>
        <v>18126.44</v>
      </c>
      <c r="C103" s="24">
        <f t="shared" si="25"/>
        <v>22925.49</v>
      </c>
      <c r="D103" s="24">
        <f t="shared" si="25"/>
        <v>26304.86</v>
      </c>
      <c r="E103" s="24">
        <f t="shared" si="25"/>
        <v>24008.34</v>
      </c>
      <c r="F103" s="24">
        <f t="shared" si="25"/>
        <v>22777.88</v>
      </c>
      <c r="G103" s="24">
        <f t="shared" si="25"/>
        <v>29123.89</v>
      </c>
      <c r="H103" s="24">
        <f t="shared" si="25"/>
        <v>19491.8</v>
      </c>
      <c r="I103" s="19">
        <f t="shared" si="25"/>
        <v>0</v>
      </c>
      <c r="J103" s="24">
        <f t="shared" si="25"/>
        <v>13687.76</v>
      </c>
      <c r="K103" s="48">
        <f>SUM(B103:J103)</f>
        <v>176446.46000000002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15933398.370000003</v>
      </c>
      <c r="L109" s="54"/>
    </row>
    <row r="110" spans="1:11" ht="18.75" customHeight="1">
      <c r="A110" s="26" t="s">
        <v>73</v>
      </c>
      <c r="B110" s="27">
        <v>215870.31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215870.31</v>
      </c>
    </row>
    <row r="111" spans="1:11" ht="18.75" customHeight="1">
      <c r="A111" s="26" t="s">
        <v>74</v>
      </c>
      <c r="B111" s="27">
        <v>1244498.94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6" ref="K111:K127">SUM(B111:J111)</f>
        <v>1244498.94</v>
      </c>
    </row>
    <row r="112" spans="1:11" ht="18.75" customHeight="1">
      <c r="A112" s="26" t="s">
        <v>75</v>
      </c>
      <c r="B112" s="40">
        <v>0</v>
      </c>
      <c r="C112" s="27">
        <f>+C101</f>
        <v>2509500.02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6"/>
        <v>2509500.02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2851157.4299999992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6"/>
        <v>2851157.4299999992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1753446.6899999997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6"/>
        <v>1753446.6899999997</v>
      </c>
    </row>
    <row r="115" spans="1:11" ht="18.75" customHeight="1">
      <c r="A115" s="70" t="s">
        <v>109</v>
      </c>
      <c r="B115" s="40">
        <v>0</v>
      </c>
      <c r="C115" s="40">
        <v>0</v>
      </c>
      <c r="D115" s="40">
        <v>0</v>
      </c>
      <c r="E115" s="40">
        <v>0</v>
      </c>
      <c r="F115" s="27">
        <v>363941.69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363941.69</v>
      </c>
    </row>
    <row r="116" spans="1:11" ht="18.75" customHeight="1">
      <c r="A116" s="70" t="s">
        <v>110</v>
      </c>
      <c r="B116" s="40">
        <v>0</v>
      </c>
      <c r="C116" s="40">
        <v>0</v>
      </c>
      <c r="D116" s="40">
        <v>0</v>
      </c>
      <c r="E116" s="40">
        <v>0</v>
      </c>
      <c r="F116" s="27">
        <v>679437.38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679437.38</v>
      </c>
    </row>
    <row r="117" spans="1:11" ht="18.75" customHeight="1">
      <c r="A117" s="70" t="s">
        <v>111</v>
      </c>
      <c r="B117" s="40">
        <v>0</v>
      </c>
      <c r="C117" s="40">
        <v>0</v>
      </c>
      <c r="D117" s="40">
        <v>0</v>
      </c>
      <c r="E117" s="40">
        <v>0</v>
      </c>
      <c r="F117" s="27">
        <v>89884.49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89884.49</v>
      </c>
    </row>
    <row r="118" spans="1:11" ht="18.75" customHeight="1">
      <c r="A118" s="70" t="s">
        <v>118</v>
      </c>
      <c r="B118" s="72">
        <v>0</v>
      </c>
      <c r="C118" s="72">
        <v>0</v>
      </c>
      <c r="D118" s="72">
        <v>0</v>
      </c>
      <c r="E118" s="72">
        <v>0</v>
      </c>
      <c r="F118" s="73">
        <v>717644.55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6"/>
        <v>717644.55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709883.49</v>
      </c>
      <c r="H119" s="40">
        <v>0</v>
      </c>
      <c r="I119" s="40">
        <v>0</v>
      </c>
      <c r="J119" s="40">
        <v>0</v>
      </c>
      <c r="K119" s="41">
        <f t="shared" si="26"/>
        <v>709883.49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58331.96</v>
      </c>
      <c r="H120" s="40">
        <v>0</v>
      </c>
      <c r="I120" s="40">
        <v>0</v>
      </c>
      <c r="J120" s="40">
        <v>0</v>
      </c>
      <c r="K120" s="41">
        <f t="shared" si="26"/>
        <v>58331.96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395419.5</v>
      </c>
      <c r="H121" s="40">
        <v>0</v>
      </c>
      <c r="I121" s="40">
        <v>0</v>
      </c>
      <c r="J121" s="40">
        <v>0</v>
      </c>
      <c r="K121" s="41">
        <f t="shared" si="26"/>
        <v>395419.5</v>
      </c>
    </row>
    <row r="122" spans="1:11" ht="18.75" customHeight="1">
      <c r="A122" s="70" t="s">
        <v>122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382794.31</v>
      </c>
      <c r="H122" s="40">
        <v>0</v>
      </c>
      <c r="I122" s="40">
        <v>0</v>
      </c>
      <c r="J122" s="40">
        <v>0</v>
      </c>
      <c r="K122" s="41">
        <f t="shared" si="26"/>
        <v>382794.31</v>
      </c>
    </row>
    <row r="123" spans="1:11" ht="18.75" customHeight="1">
      <c r="A123" s="70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950955.07</v>
      </c>
      <c r="H123" s="40">
        <v>0</v>
      </c>
      <c r="I123" s="40">
        <v>0</v>
      </c>
      <c r="J123" s="40">
        <v>0</v>
      </c>
      <c r="K123" s="41">
        <f t="shared" si="26"/>
        <v>950955.07</v>
      </c>
    </row>
    <row r="124" spans="1:11" ht="18.75" customHeight="1">
      <c r="A124" s="70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603667.25</v>
      </c>
      <c r="I124" s="40">
        <v>0</v>
      </c>
      <c r="J124" s="40">
        <v>0</v>
      </c>
      <c r="K124" s="41">
        <f t="shared" si="26"/>
        <v>603667.25</v>
      </c>
    </row>
    <row r="125" spans="1:11" ht="18.75" customHeight="1">
      <c r="A125" s="70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958256.74</v>
      </c>
      <c r="I125" s="40">
        <v>0</v>
      </c>
      <c r="J125" s="40">
        <v>0</v>
      </c>
      <c r="K125" s="41">
        <f t="shared" si="26"/>
        <v>958256.74</v>
      </c>
    </row>
    <row r="126" spans="1:11" ht="18.75" customHeight="1">
      <c r="A126" s="70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462153.5</v>
      </c>
      <c r="J126" s="40">
        <v>0</v>
      </c>
      <c r="K126" s="41">
        <f t="shared" si="26"/>
        <v>462153.5</v>
      </c>
    </row>
    <row r="127" spans="1:11" ht="18.75" customHeight="1">
      <c r="A127" s="71" t="s">
        <v>127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986555.05</v>
      </c>
      <c r="K127" s="44">
        <f t="shared" si="26"/>
        <v>986555.05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0.010000000009313226</v>
      </c>
      <c r="K128" s="51"/>
    </row>
    <row r="129" ht="18.75" customHeight="1">
      <c r="A129" s="59" t="s">
        <v>132</v>
      </c>
    </row>
    <row r="130" ht="18.75" customHeight="1">
      <c r="A130" s="59" t="s">
        <v>133</v>
      </c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2016-02-22T14:43:31Z</dcterms:modified>
  <cp:category/>
  <cp:version/>
  <cp:contentType/>
  <cp:contentStatus/>
</cp:coreProperties>
</file>