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<sst xmlns="http://schemas.openxmlformats.org/spreadsheetml/2006/main" count="131" uniqueCount="131">
  <si>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</si>
  <si>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</si>
  <si>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</si>
  <si>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</si>
  <si>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</si>
  <si>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</si>
  <si>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</si>
  <si>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</si>
  <si>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</si>
  <si>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</si>
  <si>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</si>
  <si>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</si>
  <si>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</si>
  <si>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</si>
  <si>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</si>
  <si>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</si>
  <si>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</si>
  <si>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</si>
  <si>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</si>
  <si>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</si>
  <si>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</si>
  <si>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</si>
  <si>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</si>
  <si>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</si>
  <si>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</si>
  <si>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</si>
  <si>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</si>
  <si>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</si>
  <si>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</si>
  <si>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</si>
  <si>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</si>
  <si>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</si>
  <si>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</si>
  <si>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</si>
  <si>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</si>
  <si>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</si>
  <si>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</si>
  <si>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</si>
  <si>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</si>
  <si>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</si>
  <si>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</si>
  <si>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</si>
  <si>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</si>
  <si>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</si>
  <si>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</si>
  <si>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</si>
  <si>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</si>
  <si>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</si>
  <si>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</si>
  <si>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</si>
  <si>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</si>
  <si>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</si>
  <si>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</si>
  <si>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</si>
  <si>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</si>
  <si>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</si>
  <si>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</si>
  <si>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</si>
  <si>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</si>
  <si>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</si>
  <si>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</si>
  <si>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</si>
  <si>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</si>
  <si>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</si>
  <si>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</si>
  <si>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</si>
  <si>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</si>
  <si>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</si>
  <si>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</si>
  <si>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</si>
  <si>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</si>
  <si>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</si>
  <si>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</si>
  <si>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</si>
  <si>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</si>
  <si>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</si>
  <si>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</si>
  <si>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</si>
  <si>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</si>
  <si>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</si>
  <si>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</si>
  <si>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</si>
  <si>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</si>
  <si>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</si>
  <si>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</si>
  <si>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</si>
  <si>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</si>
  <si>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</si>
  <si>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</si>
  <si>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</si>
  <si>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</si>
  <si>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</si>
  <si>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</si>
  <si>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</si>
  <si>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</si>
  <si>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</si>
  <si>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</si>
  <si>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</si>
  <si>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</si>
  <si>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</si>
  <si>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</si>
  <si>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</si>
  <si>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</si>
  <si>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</si>
  <si>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</si>
  <si>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</si>
  <si>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</si>
  <si>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</si>
  <si>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</si>
  <si>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</si>
  <si>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</si>
  <si>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</si>
  <si>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</si>
  <si>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</si>
  <si>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</si>
  <si>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</si>
  <si>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</si>
  <si>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</si>
  <si>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</si>
  <si>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</si>
  <si>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</si>
  <si>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</si>
  <si>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</si>
  <si>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</si>
  <si>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</si>
  <si>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</si>
  <si>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</si>
  <si>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</si>
  <si>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</si>
  <si>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</si>
  <si>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19/01/16 - VENCIMENTO 27/01/16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</si>
</sst>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541004</v>
      </c>
      <c r="C7" s="9">
        <f t="shared" si="0"/>
        <v>688354</v>
      </c>
      <c r="D7" s="9">
        <f t="shared" si="0"/>
        <v>699384</v>
      </c>
      <c r="E7" s="9">
        <f t="shared" si="0"/>
        <v>493800</v>
      </c>
      <c r="F7" s="9">
        <f t="shared" si="0"/>
        <v>652561</v>
      </c>
      <c r="G7" s="9">
        <f t="shared" si="0"/>
        <v>1109453</v>
      </c>
      <c r="H7" s="9">
        <f t="shared" si="0"/>
        <v>481659</v>
      </c>
      <c r="I7" s="9">
        <f t="shared" si="0"/>
        <v>112344</v>
      </c>
      <c r="J7" s="9">
        <f t="shared" si="0"/>
        <v>279854</v>
      </c>
      <c r="K7" s="9">
        <f t="shared" si="0"/>
        <v>5058413</v>
      </c>
      <c r="L7" s="52"/>
    </row>
    <row r="8" spans="1:11" ht="17.25" customHeight="1">
      <c r="A8" s="10" t="s">
        <v>101</v>
      </c>
      <c r="B8" s="11">
        <f>B9+B12+B16</f>
        <v>300115</v>
      </c>
      <c r="C8" s="11">
        <f aca="true" t="shared" si="1" ref="C8:J8">C9+C12+C16</f>
        <v>396526</v>
      </c>
      <c r="D8" s="11">
        <f t="shared" si="1"/>
        <v>376793</v>
      </c>
      <c r="E8" s="11">
        <f t="shared" si="1"/>
        <v>280433</v>
      </c>
      <c r="F8" s="11">
        <f t="shared" si="1"/>
        <v>354379</v>
      </c>
      <c r="G8" s="11">
        <f t="shared" si="1"/>
        <v>589767</v>
      </c>
      <c r="H8" s="11">
        <f t="shared" si="1"/>
        <v>285324</v>
      </c>
      <c r="I8" s="11">
        <f t="shared" si="1"/>
        <v>56602</v>
      </c>
      <c r="J8" s="11">
        <f t="shared" si="1"/>
        <v>152254</v>
      </c>
      <c r="K8" s="11">
        <f>SUM(B8:J8)</f>
        <v>2792193</v>
      </c>
    </row>
    <row r="9" spans="1:11" ht="17.25" customHeight="1">
      <c r="A9" s="15" t="s">
        <v>17</v>
      </c>
      <c r="B9" s="13">
        <f>+B10+B11</f>
        <v>39011</v>
      </c>
      <c r="C9" s="13">
        <f aca="true" t="shared" si="2" ref="C9:J9">+C10+C11</f>
        <v>54499</v>
      </c>
      <c r="D9" s="13">
        <f t="shared" si="2"/>
        <v>45309</v>
      </c>
      <c r="E9" s="13">
        <f t="shared" si="2"/>
        <v>37990</v>
      </c>
      <c r="F9" s="13">
        <f t="shared" si="2"/>
        <v>40714</v>
      </c>
      <c r="G9" s="13">
        <f t="shared" si="2"/>
        <v>53522</v>
      </c>
      <c r="H9" s="13">
        <f t="shared" si="2"/>
        <v>45999</v>
      </c>
      <c r="I9" s="13">
        <f t="shared" si="2"/>
        <v>8978</v>
      </c>
      <c r="J9" s="13">
        <f t="shared" si="2"/>
        <v>17015</v>
      </c>
      <c r="K9" s="11">
        <f>SUM(B9:J9)</f>
        <v>343037</v>
      </c>
    </row>
    <row r="10" spans="1:11" ht="17.25" customHeight="1">
      <c r="A10" s="29" t="s">
        <v>18</v>
      </c>
      <c r="B10" s="13">
        <v>39011</v>
      </c>
      <c r="C10" s="13">
        <v>54499</v>
      </c>
      <c r="D10" s="13">
        <v>45309</v>
      </c>
      <c r="E10" s="13">
        <v>37990</v>
      </c>
      <c r="F10" s="13">
        <v>40714</v>
      </c>
      <c r="G10" s="13">
        <v>53522</v>
      </c>
      <c r="H10" s="13">
        <v>45999</v>
      </c>
      <c r="I10" s="13">
        <v>8978</v>
      </c>
      <c r="J10" s="13">
        <v>17015</v>
      </c>
      <c r="K10" s="11">
        <f>SUM(B10:J10)</f>
        <v>343037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242780</v>
      </c>
      <c r="C12" s="17">
        <f t="shared" si="3"/>
        <v>318711</v>
      </c>
      <c r="D12" s="17">
        <f t="shared" si="3"/>
        <v>308466</v>
      </c>
      <c r="E12" s="17">
        <f t="shared" si="3"/>
        <v>225887</v>
      </c>
      <c r="F12" s="17">
        <f t="shared" si="3"/>
        <v>288997</v>
      </c>
      <c r="G12" s="17">
        <f t="shared" si="3"/>
        <v>493892</v>
      </c>
      <c r="H12" s="17">
        <f t="shared" si="3"/>
        <v>223351</v>
      </c>
      <c r="I12" s="17">
        <f t="shared" si="3"/>
        <v>43724</v>
      </c>
      <c r="J12" s="17">
        <f t="shared" si="3"/>
        <v>125709</v>
      </c>
      <c r="K12" s="11">
        <f aca="true" t="shared" si="4" ref="K12:K27">SUM(B12:J12)</f>
        <v>2271517</v>
      </c>
    </row>
    <row r="13" spans="1:13" ht="17.25" customHeight="1">
      <c r="A13" s="14" t="s">
        <v>20</v>
      </c>
      <c r="B13" s="13">
        <v>125674</v>
      </c>
      <c r="C13" s="13">
        <v>175358</v>
      </c>
      <c r="D13" s="13">
        <v>175042</v>
      </c>
      <c r="E13" s="13">
        <v>123252</v>
      </c>
      <c r="F13" s="13">
        <v>158050</v>
      </c>
      <c r="G13" s="13">
        <v>252793</v>
      </c>
      <c r="H13" s="13">
        <v>115893</v>
      </c>
      <c r="I13" s="13">
        <v>26499</v>
      </c>
      <c r="J13" s="13">
        <v>70404</v>
      </c>
      <c r="K13" s="11">
        <f t="shared" si="4"/>
        <v>1222965</v>
      </c>
      <c r="L13" s="52"/>
      <c r="M13" s="53"/>
    </row>
    <row r="14" spans="1:12" ht="17.25" customHeight="1">
      <c r="A14" s="14" t="s">
        <v>21</v>
      </c>
      <c r="B14" s="13">
        <v>114453</v>
      </c>
      <c r="C14" s="13">
        <v>139624</v>
      </c>
      <c r="D14" s="13">
        <v>130548</v>
      </c>
      <c r="E14" s="13">
        <v>100029</v>
      </c>
      <c r="F14" s="13">
        <v>128309</v>
      </c>
      <c r="G14" s="13">
        <v>237002</v>
      </c>
      <c r="H14" s="13">
        <v>104221</v>
      </c>
      <c r="I14" s="13">
        <v>16585</v>
      </c>
      <c r="J14" s="13">
        <v>54445</v>
      </c>
      <c r="K14" s="11">
        <f t="shared" si="4"/>
        <v>1025216</v>
      </c>
      <c r="L14" s="52"/>
    </row>
    <row r="15" spans="1:11" ht="17.25" customHeight="1">
      <c r="A15" s="14" t="s">
        <v>22</v>
      </c>
      <c r="B15" s="13">
        <v>2653</v>
      </c>
      <c r="C15" s="13">
        <v>3729</v>
      </c>
      <c r="D15" s="13">
        <v>2876</v>
      </c>
      <c r="E15" s="13">
        <v>2606</v>
      </c>
      <c r="F15" s="13">
        <v>2638</v>
      </c>
      <c r="G15" s="13">
        <v>4097</v>
      </c>
      <c r="H15" s="13">
        <v>3237</v>
      </c>
      <c r="I15" s="13">
        <v>640</v>
      </c>
      <c r="J15" s="13">
        <v>860</v>
      </c>
      <c r="K15" s="11">
        <f t="shared" si="4"/>
        <v>23336</v>
      </c>
    </row>
    <row r="16" spans="1:11" ht="17.25" customHeight="1">
      <c r="A16" s="15" t="s">
        <v>97</v>
      </c>
      <c r="B16" s="13">
        <f>B17+B18+B19</f>
        <v>18324</v>
      </c>
      <c r="C16" s="13">
        <f aca="true" t="shared" si="5" ref="C16:J16">C17+C18+C19</f>
        <v>23316</v>
      </c>
      <c r="D16" s="13">
        <f t="shared" si="5"/>
        <v>23018</v>
      </c>
      <c r="E16" s="13">
        <f t="shared" si="5"/>
        <v>16556</v>
      </c>
      <c r="F16" s="13">
        <f t="shared" si="5"/>
        <v>24668</v>
      </c>
      <c r="G16" s="13">
        <f t="shared" si="5"/>
        <v>42353</v>
      </c>
      <c r="H16" s="13">
        <f t="shared" si="5"/>
        <v>15974</v>
      </c>
      <c r="I16" s="13">
        <f t="shared" si="5"/>
        <v>3900</v>
      </c>
      <c r="J16" s="13">
        <f t="shared" si="5"/>
        <v>9530</v>
      </c>
      <c r="K16" s="11">
        <f t="shared" si="4"/>
        <v>177639</v>
      </c>
    </row>
    <row r="17" spans="1:11" ht="17.25" customHeight="1">
      <c r="A17" s="14" t="s">
        <v>98</v>
      </c>
      <c r="B17" s="13">
        <v>13793</v>
      </c>
      <c r="C17" s="13">
        <v>18886</v>
      </c>
      <c r="D17" s="13">
        <v>16803</v>
      </c>
      <c r="E17" s="13">
        <v>12476</v>
      </c>
      <c r="F17" s="13">
        <v>17951</v>
      </c>
      <c r="G17" s="13">
        <v>29950</v>
      </c>
      <c r="H17" s="13">
        <v>12667</v>
      </c>
      <c r="I17" s="13">
        <v>3080</v>
      </c>
      <c r="J17" s="13">
        <v>6652</v>
      </c>
      <c r="K17" s="11">
        <f t="shared" si="4"/>
        <v>132258</v>
      </c>
    </row>
    <row r="18" spans="1:11" ht="17.25" customHeight="1">
      <c r="A18" s="14" t="s">
        <v>99</v>
      </c>
      <c r="B18" s="13">
        <v>4400</v>
      </c>
      <c r="C18" s="13">
        <v>4252</v>
      </c>
      <c r="D18" s="13">
        <v>6056</v>
      </c>
      <c r="E18" s="13">
        <v>3967</v>
      </c>
      <c r="F18" s="13">
        <v>6575</v>
      </c>
      <c r="G18" s="13">
        <v>12131</v>
      </c>
      <c r="H18" s="13">
        <v>3182</v>
      </c>
      <c r="I18" s="13">
        <v>798</v>
      </c>
      <c r="J18" s="13">
        <v>2819</v>
      </c>
      <c r="K18" s="11">
        <f t="shared" si="4"/>
        <v>44180</v>
      </c>
    </row>
    <row r="19" spans="1:11" ht="17.25" customHeight="1">
      <c r="A19" s="14" t="s">
        <v>100</v>
      </c>
      <c r="B19" s="13">
        <v>131</v>
      </c>
      <c r="C19" s="13">
        <v>178</v>
      </c>
      <c r="D19" s="13">
        <v>159</v>
      </c>
      <c r="E19" s="13">
        <v>113</v>
      </c>
      <c r="F19" s="13">
        <v>142</v>
      </c>
      <c r="G19" s="13">
        <v>272</v>
      </c>
      <c r="H19" s="13">
        <v>125</v>
      </c>
      <c r="I19" s="13">
        <v>22</v>
      </c>
      <c r="J19" s="13">
        <v>59</v>
      </c>
      <c r="K19" s="11">
        <f t="shared" si="4"/>
        <v>1201</v>
      </c>
    </row>
    <row r="20" spans="1:11" ht="17.25" customHeight="1">
      <c r="A20" s="16" t="s">
        <v>23</v>
      </c>
      <c r="B20" s="11">
        <f>+B21+B22+B23</f>
        <v>181576</v>
      </c>
      <c r="C20" s="11">
        <f aca="true" t="shared" si="6" ref="C20:J20">+C21+C22+C23</f>
        <v>200984</v>
      </c>
      <c r="D20" s="11">
        <f t="shared" si="6"/>
        <v>224048</v>
      </c>
      <c r="E20" s="11">
        <f t="shared" si="6"/>
        <v>148217</v>
      </c>
      <c r="F20" s="11">
        <f t="shared" si="6"/>
        <v>226259</v>
      </c>
      <c r="G20" s="11">
        <f t="shared" si="6"/>
        <v>424816</v>
      </c>
      <c r="H20" s="11">
        <f t="shared" si="6"/>
        <v>144836</v>
      </c>
      <c r="I20" s="11">
        <f t="shared" si="6"/>
        <v>36474</v>
      </c>
      <c r="J20" s="11">
        <f t="shared" si="6"/>
        <v>85362</v>
      </c>
      <c r="K20" s="11">
        <f t="shared" si="4"/>
        <v>1672572</v>
      </c>
    </row>
    <row r="21" spans="1:12" ht="17.25" customHeight="1">
      <c r="A21" s="12" t="s">
        <v>24</v>
      </c>
      <c r="B21" s="13">
        <v>104695</v>
      </c>
      <c r="C21" s="13">
        <v>125587</v>
      </c>
      <c r="D21" s="13">
        <v>141325</v>
      </c>
      <c r="E21" s="13">
        <v>91001</v>
      </c>
      <c r="F21" s="13">
        <v>136268</v>
      </c>
      <c r="G21" s="13">
        <v>237174</v>
      </c>
      <c r="H21" s="13">
        <v>87169</v>
      </c>
      <c r="I21" s="13">
        <v>23900</v>
      </c>
      <c r="J21" s="13">
        <v>52887</v>
      </c>
      <c r="K21" s="11">
        <f t="shared" si="4"/>
        <v>1000006</v>
      </c>
      <c r="L21" s="52"/>
    </row>
    <row r="22" spans="1:12" ht="17.25" customHeight="1">
      <c r="A22" s="12" t="s">
        <v>25</v>
      </c>
      <c r="B22" s="13">
        <v>75490</v>
      </c>
      <c r="C22" s="13">
        <v>73686</v>
      </c>
      <c r="D22" s="13">
        <v>81119</v>
      </c>
      <c r="E22" s="13">
        <v>56044</v>
      </c>
      <c r="F22" s="13">
        <v>88427</v>
      </c>
      <c r="G22" s="13">
        <v>185102</v>
      </c>
      <c r="H22" s="13">
        <v>56208</v>
      </c>
      <c r="I22" s="13">
        <v>12241</v>
      </c>
      <c r="J22" s="13">
        <v>31989</v>
      </c>
      <c r="K22" s="11">
        <f t="shared" si="4"/>
        <v>660306</v>
      </c>
      <c r="L22" s="52"/>
    </row>
    <row r="23" spans="1:11" ht="17.25" customHeight="1">
      <c r="A23" s="12" t="s">
        <v>26</v>
      </c>
      <c r="B23" s="13">
        <v>1391</v>
      </c>
      <c r="C23" s="13">
        <v>1711</v>
      </c>
      <c r="D23" s="13">
        <v>1604</v>
      </c>
      <c r="E23" s="13">
        <v>1172</v>
      </c>
      <c r="F23" s="13">
        <v>1564</v>
      </c>
      <c r="G23" s="13">
        <v>2540</v>
      </c>
      <c r="H23" s="13">
        <v>1459</v>
      </c>
      <c r="I23" s="13">
        <v>333</v>
      </c>
      <c r="J23" s="13">
        <v>486</v>
      </c>
      <c r="K23" s="11">
        <f t="shared" si="4"/>
        <v>12260</v>
      </c>
    </row>
    <row r="24" spans="1:11" ht="17.25" customHeight="1">
      <c r="A24" s="16" t="s">
        <v>27</v>
      </c>
      <c r="B24" s="13">
        <v>59313</v>
      </c>
      <c r="C24" s="13">
        <v>90844</v>
      </c>
      <c r="D24" s="13">
        <v>98543</v>
      </c>
      <c r="E24" s="13">
        <v>65150</v>
      </c>
      <c r="F24" s="13">
        <v>71923</v>
      </c>
      <c r="G24" s="13">
        <v>94870</v>
      </c>
      <c r="H24" s="13">
        <v>46369</v>
      </c>
      <c r="I24" s="13">
        <v>19268</v>
      </c>
      <c r="J24" s="13">
        <v>42238</v>
      </c>
      <c r="K24" s="11">
        <f t="shared" si="4"/>
        <v>588518</v>
      </c>
    </row>
    <row r="25" spans="1:12" ht="17.25" customHeight="1">
      <c r="A25" s="12" t="s">
        <v>28</v>
      </c>
      <c r="B25" s="13">
        <v>37960</v>
      </c>
      <c r="C25" s="13">
        <v>58140</v>
      </c>
      <c r="D25" s="13">
        <v>63068</v>
      </c>
      <c r="E25" s="13">
        <v>41696</v>
      </c>
      <c r="F25" s="13">
        <v>46031</v>
      </c>
      <c r="G25" s="13">
        <v>60717</v>
      </c>
      <c r="H25" s="13">
        <v>29676</v>
      </c>
      <c r="I25" s="13">
        <v>12332</v>
      </c>
      <c r="J25" s="13">
        <v>27032</v>
      </c>
      <c r="K25" s="11">
        <f t="shared" si="4"/>
        <v>376652</v>
      </c>
      <c r="L25" s="52"/>
    </row>
    <row r="26" spans="1:12" ht="17.25" customHeight="1">
      <c r="A26" s="12" t="s">
        <v>29</v>
      </c>
      <c r="B26" s="13">
        <v>21353</v>
      </c>
      <c r="C26" s="13">
        <v>32704</v>
      </c>
      <c r="D26" s="13">
        <v>35475</v>
      </c>
      <c r="E26" s="13">
        <v>23454</v>
      </c>
      <c r="F26" s="13">
        <v>25892</v>
      </c>
      <c r="G26" s="13">
        <v>34153</v>
      </c>
      <c r="H26" s="13">
        <v>16693</v>
      </c>
      <c r="I26" s="13">
        <v>6936</v>
      </c>
      <c r="J26" s="13">
        <v>15206</v>
      </c>
      <c r="K26" s="11">
        <f t="shared" si="4"/>
        <v>211866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5130</v>
      </c>
      <c r="I27" s="11">
        <v>0</v>
      </c>
      <c r="J27" s="11">
        <v>0</v>
      </c>
      <c r="K27" s="11">
        <f t="shared" si="4"/>
        <v>5130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15848.39</v>
      </c>
      <c r="I35" s="19">
        <v>0</v>
      </c>
      <c r="J35" s="19">
        <v>0</v>
      </c>
      <c r="K35" s="23">
        <f>SUM(B35:J35)</f>
        <v>15848.39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1414491.91</v>
      </c>
      <c r="C47" s="22">
        <f aca="true" t="shared" si="11" ref="C47:H47">+C48+C57</f>
        <v>2049653.14</v>
      </c>
      <c r="D47" s="22">
        <f t="shared" si="11"/>
        <v>2344784.19</v>
      </c>
      <c r="E47" s="22">
        <f t="shared" si="11"/>
        <v>1413442.22</v>
      </c>
      <c r="F47" s="22">
        <f t="shared" si="11"/>
        <v>1808767.8499999999</v>
      </c>
      <c r="G47" s="22">
        <f t="shared" si="11"/>
        <v>2641105.83</v>
      </c>
      <c r="H47" s="22">
        <f t="shared" si="11"/>
        <v>1335584.9300000002</v>
      </c>
      <c r="I47" s="22">
        <f>+I48+I57</f>
        <v>537946.46</v>
      </c>
      <c r="J47" s="22">
        <f>+J48+J57</f>
        <v>809570.74</v>
      </c>
      <c r="K47" s="22">
        <f>SUM(B47:J47)</f>
        <v>14355347.270000001</v>
      </c>
    </row>
    <row r="48" spans="1:11" ht="17.25" customHeight="1">
      <c r="A48" s="16" t="s">
        <v>115</v>
      </c>
      <c r="B48" s="23">
        <f>SUM(B49:B56)</f>
        <v>1396365.47</v>
      </c>
      <c r="C48" s="23">
        <f aca="true" t="shared" si="12" ref="C48:J48">SUM(C49:C56)</f>
        <v>2026727.65</v>
      </c>
      <c r="D48" s="23">
        <f t="shared" si="12"/>
        <v>2318479.33</v>
      </c>
      <c r="E48" s="23">
        <f t="shared" si="12"/>
        <v>1391625.6099999999</v>
      </c>
      <c r="F48" s="23">
        <f t="shared" si="12"/>
        <v>1785989.97</v>
      </c>
      <c r="G48" s="23">
        <f t="shared" si="12"/>
        <v>2611981.94</v>
      </c>
      <c r="H48" s="23">
        <f t="shared" si="12"/>
        <v>1316093.1300000001</v>
      </c>
      <c r="I48" s="23">
        <f t="shared" si="12"/>
        <v>537946.46</v>
      </c>
      <c r="J48" s="23">
        <f t="shared" si="12"/>
        <v>795882.98</v>
      </c>
      <c r="K48" s="23">
        <f aca="true" t="shared" si="13" ref="K48:K57">SUM(B48:J48)</f>
        <v>14181092.540000003</v>
      </c>
    </row>
    <row r="49" spans="1:11" ht="17.25" customHeight="1">
      <c r="A49" s="34" t="s">
        <v>46</v>
      </c>
      <c r="B49" s="23">
        <f aca="true" t="shared" si="14" ref="B49:H49">ROUND(B30*B7,2)</f>
        <v>1394870.61</v>
      </c>
      <c r="C49" s="23">
        <f t="shared" si="14"/>
        <v>2019837.14</v>
      </c>
      <c r="D49" s="23">
        <f t="shared" si="14"/>
        <v>2315590.49</v>
      </c>
      <c r="E49" s="23">
        <f t="shared" si="14"/>
        <v>1390442.04</v>
      </c>
      <c r="F49" s="23">
        <f t="shared" si="14"/>
        <v>1783775.49</v>
      </c>
      <c r="G49" s="23">
        <f t="shared" si="14"/>
        <v>2608878.73</v>
      </c>
      <c r="H49" s="23">
        <f t="shared" si="14"/>
        <v>1298745.33</v>
      </c>
      <c r="I49" s="23">
        <f>ROUND(I30*I7,2)</f>
        <v>536880.74</v>
      </c>
      <c r="J49" s="23">
        <f>ROUND(J30*J7,2)</f>
        <v>793665.94</v>
      </c>
      <c r="K49" s="23">
        <f t="shared" si="13"/>
        <v>14142686.51</v>
      </c>
    </row>
    <row r="50" spans="1:11" ht="17.25" customHeight="1">
      <c r="A50" s="34" t="s">
        <v>47</v>
      </c>
      <c r="B50" s="19">
        <v>0</v>
      </c>
      <c r="C50" s="23">
        <f>ROUND(C31*C7,2)</f>
        <v>4489.72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4489.72</v>
      </c>
    </row>
    <row r="51" spans="1:11" ht="17.25" customHeight="1">
      <c r="A51" s="68" t="s">
        <v>108</v>
      </c>
      <c r="B51" s="69">
        <f aca="true" t="shared" si="15" ref="B51:H51">ROUND(B32*B7,2)</f>
        <v>-2596.82</v>
      </c>
      <c r="C51" s="69">
        <f t="shared" si="15"/>
        <v>-3372.93</v>
      </c>
      <c r="D51" s="69">
        <f t="shared" si="15"/>
        <v>-3496.92</v>
      </c>
      <c r="E51" s="69">
        <f t="shared" si="15"/>
        <v>-2261.83</v>
      </c>
      <c r="F51" s="69">
        <f t="shared" si="15"/>
        <v>-3067.04</v>
      </c>
      <c r="G51" s="69">
        <f t="shared" si="15"/>
        <v>-4326.87</v>
      </c>
      <c r="H51" s="69">
        <f t="shared" si="15"/>
        <v>-2215.63</v>
      </c>
      <c r="I51" s="19">
        <v>0</v>
      </c>
      <c r="J51" s="19">
        <v>0</v>
      </c>
      <c r="K51" s="69">
        <f>SUM(B51:J51)</f>
        <v>-21338.04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15848.39</v>
      </c>
      <c r="I53" s="31">
        <f>+I35</f>
        <v>0</v>
      </c>
      <c r="J53" s="31">
        <f>+J35</f>
        <v>0</v>
      </c>
      <c r="K53" s="23">
        <f t="shared" si="13"/>
        <v>15848.39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-602385.73</v>
      </c>
      <c r="C61" s="35">
        <f t="shared" si="16"/>
        <v>-238711.01</v>
      </c>
      <c r="D61" s="35">
        <f t="shared" si="16"/>
        <v>-291883.37</v>
      </c>
      <c r="E61" s="35">
        <f t="shared" si="16"/>
        <v>-611408.7299999999</v>
      </c>
      <c r="F61" s="35">
        <f t="shared" si="16"/>
        <v>-591047.71</v>
      </c>
      <c r="G61" s="35">
        <f t="shared" si="16"/>
        <v>-507663.35000000003</v>
      </c>
      <c r="H61" s="35">
        <f t="shared" si="16"/>
        <v>-190239.2</v>
      </c>
      <c r="I61" s="35">
        <f t="shared" si="16"/>
        <v>-93424.8</v>
      </c>
      <c r="J61" s="35">
        <f t="shared" si="16"/>
        <v>-90300.65</v>
      </c>
      <c r="K61" s="35">
        <f>SUM(B61:J61)</f>
        <v>-3217064.55</v>
      </c>
    </row>
    <row r="62" spans="1:11" ht="18.75" customHeight="1">
      <c r="A62" s="16" t="s">
        <v>77</v>
      </c>
      <c r="B62" s="35">
        <f aca="true" t="shared" si="17" ref="B62:J62">B63+B64+B65+B66+B67+B68</f>
        <v>-586791.51</v>
      </c>
      <c r="C62" s="35">
        <f t="shared" si="17"/>
        <v>-215954.9</v>
      </c>
      <c r="D62" s="35">
        <f t="shared" si="17"/>
        <v>-269403.35</v>
      </c>
      <c r="E62" s="35">
        <f t="shared" si="17"/>
        <v>-584669.8999999999</v>
      </c>
      <c r="F62" s="35">
        <f t="shared" si="17"/>
        <v>-570043.98</v>
      </c>
      <c r="G62" s="35">
        <f t="shared" si="17"/>
        <v>-476225.09</v>
      </c>
      <c r="H62" s="35">
        <f t="shared" si="17"/>
        <v>-174851.2</v>
      </c>
      <c r="I62" s="35">
        <f t="shared" si="17"/>
        <v>-34116.4</v>
      </c>
      <c r="J62" s="35">
        <f t="shared" si="17"/>
        <v>-64657</v>
      </c>
      <c r="K62" s="35">
        <f aca="true" t="shared" si="18" ref="K62:K98">SUM(B62:J62)</f>
        <v>-2976713.3299999996</v>
      </c>
    </row>
    <row r="63" spans="1:11" ht="18.75" customHeight="1">
      <c r="A63" s="12" t="s">
        <v>78</v>
      </c>
      <c r="B63" s="35">
        <f>-ROUND(B9*$D$3,2)</f>
        <v>-148241.8</v>
      </c>
      <c r="C63" s="35">
        <f aca="true" t="shared" si="19" ref="C63:J63">-ROUND(C9*$D$3,2)</f>
        <v>-207096.2</v>
      </c>
      <c r="D63" s="35">
        <f t="shared" si="19"/>
        <v>-172174.2</v>
      </c>
      <c r="E63" s="35">
        <f t="shared" si="19"/>
        <v>-144362</v>
      </c>
      <c r="F63" s="35">
        <f t="shared" si="19"/>
        <v>-154713.2</v>
      </c>
      <c r="G63" s="35">
        <f t="shared" si="19"/>
        <v>-203383.6</v>
      </c>
      <c r="H63" s="35">
        <f t="shared" si="19"/>
        <v>-174796.2</v>
      </c>
      <c r="I63" s="35">
        <f t="shared" si="19"/>
        <v>-34116.4</v>
      </c>
      <c r="J63" s="35">
        <f t="shared" si="19"/>
        <v>-64657</v>
      </c>
      <c r="K63" s="35">
        <f t="shared" si="18"/>
        <v>-1303540.5999999999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-3781</v>
      </c>
      <c r="C65" s="35">
        <v>-307.8</v>
      </c>
      <c r="D65" s="35">
        <v>-1379.4</v>
      </c>
      <c r="E65" s="35">
        <v>-4164.8</v>
      </c>
      <c r="F65" s="35">
        <v>-2485.2</v>
      </c>
      <c r="G65" s="35">
        <v>-1820.2</v>
      </c>
      <c r="H65" s="19">
        <v>0</v>
      </c>
      <c r="I65" s="19">
        <v>0</v>
      </c>
      <c r="J65" s="19">
        <v>0</v>
      </c>
      <c r="K65" s="35">
        <f t="shared" si="18"/>
        <v>-13938.400000000001</v>
      </c>
    </row>
    <row r="66" spans="1:11" ht="18.75" customHeight="1">
      <c r="A66" s="12" t="s">
        <v>109</v>
      </c>
      <c r="B66" s="35">
        <v>-9408.8</v>
      </c>
      <c r="C66" s="35">
        <v>-2378.8</v>
      </c>
      <c r="D66" s="35">
        <v>-3716.4</v>
      </c>
      <c r="E66" s="35">
        <v>-6083.8</v>
      </c>
      <c r="F66" s="35">
        <v>-2660</v>
      </c>
      <c r="G66" s="35">
        <v>-2766.4</v>
      </c>
      <c r="H66" s="19">
        <v>0</v>
      </c>
      <c r="I66" s="19">
        <v>0</v>
      </c>
      <c r="J66" s="19">
        <v>0</v>
      </c>
      <c r="K66" s="35">
        <f t="shared" si="18"/>
        <v>-27014.2</v>
      </c>
    </row>
    <row r="67" spans="1:11" ht="18.75" customHeight="1">
      <c r="A67" s="12" t="s">
        <v>55</v>
      </c>
      <c r="B67" s="47">
        <v>-425314.91</v>
      </c>
      <c r="C67" s="47">
        <v>-6172.1</v>
      </c>
      <c r="D67" s="47">
        <v>-92133.35</v>
      </c>
      <c r="E67" s="47">
        <v>-429924.3</v>
      </c>
      <c r="F67" s="47">
        <v>-410185.58</v>
      </c>
      <c r="G67" s="47">
        <v>-268254.89</v>
      </c>
      <c r="H67" s="47">
        <v>-10</v>
      </c>
      <c r="I67" s="19">
        <v>0</v>
      </c>
      <c r="J67" s="19">
        <v>0</v>
      </c>
      <c r="K67" s="35">
        <f t="shared" si="18"/>
        <v>-1631995.13</v>
      </c>
    </row>
    <row r="68" spans="1:11" ht="18.75" customHeight="1">
      <c r="A68" s="12" t="s">
        <v>56</v>
      </c>
      <c r="B68" s="47">
        <v>-45</v>
      </c>
      <c r="C68" s="19">
        <v>0</v>
      </c>
      <c r="D68" s="47">
        <v>0</v>
      </c>
      <c r="E68" s="47">
        <v>-135</v>
      </c>
      <c r="F68" s="19">
        <v>0</v>
      </c>
      <c r="G68" s="19">
        <v>0</v>
      </c>
      <c r="H68" s="47">
        <v>-45</v>
      </c>
      <c r="I68" s="19">
        <v>0</v>
      </c>
      <c r="J68" s="19">
        <v>0</v>
      </c>
      <c r="K68" s="35">
        <f t="shared" si="18"/>
        <v>-225</v>
      </c>
    </row>
    <row r="69" spans="1:11" ht="18.75" customHeight="1">
      <c r="A69" s="12" t="s">
        <v>82</v>
      </c>
      <c r="B69" s="35">
        <f>SUM(B70:B96)</f>
        <v>-15594.22</v>
      </c>
      <c r="C69" s="35">
        <f aca="true" t="shared" si="20" ref="C69:J69">SUM(C70:C96)</f>
        <v>-22756.11</v>
      </c>
      <c r="D69" s="35">
        <f t="shared" si="20"/>
        <v>-22480.019999999997</v>
      </c>
      <c r="E69" s="35">
        <f t="shared" si="20"/>
        <v>-26738.83</v>
      </c>
      <c r="F69" s="35">
        <f t="shared" si="20"/>
        <v>-21003.730000000003</v>
      </c>
      <c r="G69" s="35">
        <f t="shared" si="20"/>
        <v>-31438.26</v>
      </c>
      <c r="H69" s="35">
        <f t="shared" si="20"/>
        <v>-15388</v>
      </c>
      <c r="I69" s="35">
        <f t="shared" si="20"/>
        <v>-59308.4</v>
      </c>
      <c r="J69" s="35">
        <f t="shared" si="20"/>
        <v>-25643.65</v>
      </c>
      <c r="K69" s="35">
        <f t="shared" si="18"/>
        <v>-240351.22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-11731.57</v>
      </c>
      <c r="F93" s="19">
        <v>0</v>
      </c>
      <c r="G93" s="19">
        <v>0</v>
      </c>
      <c r="H93" s="19">
        <v>0</v>
      </c>
      <c r="I93" s="48">
        <v>-6778.13</v>
      </c>
      <c r="J93" s="48">
        <v>-14491.32</v>
      </c>
      <c r="K93" s="48">
        <f t="shared" si="18"/>
        <v>-33001.020000000004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812106.1799999999</v>
      </c>
      <c r="C101" s="24">
        <f t="shared" si="21"/>
        <v>1810942.13</v>
      </c>
      <c r="D101" s="24">
        <f t="shared" si="21"/>
        <v>2052900.82</v>
      </c>
      <c r="E101" s="24">
        <f t="shared" si="21"/>
        <v>802033.49</v>
      </c>
      <c r="F101" s="24">
        <f t="shared" si="21"/>
        <v>1217720.14</v>
      </c>
      <c r="G101" s="24">
        <f t="shared" si="21"/>
        <v>2133442.4800000004</v>
      </c>
      <c r="H101" s="24">
        <f t="shared" si="21"/>
        <v>1145345.7300000002</v>
      </c>
      <c r="I101" s="24">
        <f>+I102+I103</f>
        <v>444521.6599999999</v>
      </c>
      <c r="J101" s="24">
        <f>+J102+J103</f>
        <v>719270.09</v>
      </c>
      <c r="K101" s="48">
        <f>SUM(B101:J101)</f>
        <v>11138282.72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793979.74</v>
      </c>
      <c r="C102" s="24">
        <f t="shared" si="22"/>
        <v>1788016.64</v>
      </c>
      <c r="D102" s="24">
        <f t="shared" si="22"/>
        <v>2026595.96</v>
      </c>
      <c r="E102" s="24">
        <f t="shared" si="22"/>
        <v>780216.88</v>
      </c>
      <c r="F102" s="24">
        <f t="shared" si="22"/>
        <v>1194942.26</v>
      </c>
      <c r="G102" s="24">
        <f t="shared" si="22"/>
        <v>2104318.5900000003</v>
      </c>
      <c r="H102" s="24">
        <f t="shared" si="22"/>
        <v>1125853.9300000002</v>
      </c>
      <c r="I102" s="24">
        <f t="shared" si="22"/>
        <v>444521.6599999999</v>
      </c>
      <c r="J102" s="24">
        <f t="shared" si="22"/>
        <v>705582.33</v>
      </c>
      <c r="K102" s="48">
        <f>SUM(B102:J102)</f>
        <v>10964027.99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11138282.729999999</v>
      </c>
      <c r="L109" s="54"/>
    </row>
    <row r="110" spans="1:11" ht="18.75" customHeight="1">
      <c r="A110" s="26" t="s">
        <v>73</v>
      </c>
      <c r="B110" s="27">
        <v>107720.82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107720.82</v>
      </c>
    </row>
    <row r="111" spans="1:11" ht="18.75" customHeight="1">
      <c r="A111" s="26" t="s">
        <v>74</v>
      </c>
      <c r="B111" s="27">
        <v>704385.36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704385.36</v>
      </c>
    </row>
    <row r="112" spans="1:11" ht="18.75" customHeight="1">
      <c r="A112" s="26" t="s">
        <v>75</v>
      </c>
      <c r="B112" s="40">
        <v>0</v>
      </c>
      <c r="C112" s="27">
        <f>+C101</f>
        <v>1810942.13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1810942.13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2052900.82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2052900.82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802033.49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802033.49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271987.49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271987.49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517016.1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517016.1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52070.76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52070.76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376645.8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376645.8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634949.38</v>
      </c>
      <c r="H119" s="40">
        <v>0</v>
      </c>
      <c r="I119" s="40">
        <v>0</v>
      </c>
      <c r="J119" s="40">
        <v>0</v>
      </c>
      <c r="K119" s="41">
        <f t="shared" si="24"/>
        <v>634949.38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51050.2</v>
      </c>
      <c r="H120" s="40">
        <v>0</v>
      </c>
      <c r="I120" s="40">
        <v>0</v>
      </c>
      <c r="J120" s="40">
        <v>0</v>
      </c>
      <c r="K120" s="41">
        <f t="shared" si="24"/>
        <v>51050.2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327459.1</v>
      </c>
      <c r="H121" s="40">
        <v>0</v>
      </c>
      <c r="I121" s="40">
        <v>0</v>
      </c>
      <c r="J121" s="40">
        <v>0</v>
      </c>
      <c r="K121" s="41">
        <f t="shared" si="24"/>
        <v>327459.1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314656.53</v>
      </c>
      <c r="H122" s="40">
        <v>0</v>
      </c>
      <c r="I122" s="40">
        <v>0</v>
      </c>
      <c r="J122" s="40">
        <v>0</v>
      </c>
      <c r="K122" s="41">
        <f t="shared" si="24"/>
        <v>314656.53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805327.26</v>
      </c>
      <c r="H123" s="40">
        <v>0</v>
      </c>
      <c r="I123" s="40">
        <v>0</v>
      </c>
      <c r="J123" s="40">
        <v>0</v>
      </c>
      <c r="K123" s="41">
        <f t="shared" si="24"/>
        <v>805327.26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426084.2</v>
      </c>
      <c r="I124" s="40">
        <v>0</v>
      </c>
      <c r="J124" s="40">
        <v>0</v>
      </c>
      <c r="K124" s="41">
        <f t="shared" si="24"/>
        <v>426084.2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719261.53</v>
      </c>
      <c r="I125" s="40">
        <v>0</v>
      </c>
      <c r="J125" s="40">
        <v>0</v>
      </c>
      <c r="K125" s="41">
        <f t="shared" si="24"/>
        <v>719261.53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444521.66</v>
      </c>
      <c r="J126" s="40">
        <v>0</v>
      </c>
      <c r="K126" s="41">
        <f t="shared" si="24"/>
        <v>444521.66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719270.1</v>
      </c>
      <c r="K127" s="44">
        <f t="shared" si="24"/>
        <v>719270.1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-0.010000000009313226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2016-01-26T17:34:29Z</dcterms:modified>
  <cp:category/>
  <cp:version/>
  <cp:contentType/>
  <cp:contentStatus/>
</cp:coreProperties>
</file>