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<sst xmlns="http://schemas.openxmlformats.org/spreadsheetml/2006/main" count="133" uniqueCount="133">
  <si>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</si>
  <si>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</si>
  <si>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</si>
  <si>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</si>
  <si>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</si>
  <si>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</si>
  <si>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</si>
  <si>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</si>
  <si>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</si>
  <si>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</si>
  <si>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</si>
  <si>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</si>
  <si>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</si>
  <si>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</si>
  <si>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</si>
  <si>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</si>
  <si>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</si>
  <si>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</si>
  <si>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</si>
  <si>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</si>
  <si>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</si>
  <si>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</si>
  <si>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</si>
  <si>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</si>
  <si>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</si>
  <si>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</si>
  <si>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</si>
  <si>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</si>
  <si>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</si>
  <si>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</si>
  <si>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</si>
  <si>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</si>
  <si>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</si>
  <si>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</si>
  <si>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</si>
  <si>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</si>
  <si>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</si>
  <si>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</si>
  <si>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</si>
  <si>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</si>
  <si>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</si>
  <si>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</si>
  <si>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</si>
  <si>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</si>
  <si>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</si>
  <si>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</si>
  <si>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</si>
  <si>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</si>
  <si>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</si>
  <si>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</si>
  <si>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</si>
  <si>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</si>
  <si>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</si>
  <si>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</si>
  <si>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</si>
  <si>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</si>
  <si>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</si>
  <si>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</si>
  <si>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</si>
  <si>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</si>
  <si>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</si>
  <si>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</si>
  <si>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</si>
  <si>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</si>
  <si>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</si>
  <si>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</si>
  <si>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</si>
  <si>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</si>
  <si>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</si>
  <si>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</si>
  <si>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</si>
  <si>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</si>
  <si>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</si>
  <si>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</si>
  <si>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</si>
  <si>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</si>
  <si>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</si>
  <si>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</si>
  <si>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</si>
  <si>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</si>
  <si>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</si>
  <si>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</si>
  <si>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</si>
  <si>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</si>
  <si>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</si>
  <si>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</si>
  <si>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</si>
  <si>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</si>
  <si>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</si>
  <si>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</si>
  <si>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</si>
  <si>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</si>
  <si>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</si>
  <si>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</si>
  <si>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</si>
  <si>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</si>
  <si>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</si>
  <si>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</si>
  <si>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</si>
  <si>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</si>
  <si>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</si>
  <si>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</si>
  <si>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</si>
  <si>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</si>
  <si>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</si>
  <si>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</si>
  <si>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</si>
  <si>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</si>
  <si>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</si>
  <si>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</si>
  <si>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</si>
  <si>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</si>
  <si>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</si>
  <si>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</si>
  <si>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</si>
  <si>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</si>
  <si>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</si>
  <si>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</si>
  <si>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</si>
  <si>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</si>
  <si>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</si>
  <si>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</si>
  <si>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</si>
  <si>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</si>
  <si>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</si>
  <si>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</si>
  <si>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</si>
  <si>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</si>
  <si>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</si>
  <si>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18/01/16 - VENCIMENTO 26/01/16</t>
  </si>
  <si>
    <t>6.3. Revisão de Remuneração pelo Transporte Coletivo ¹</t>
  </si>
  <si>
    <t>Nota:</t>
  </si>
  <si>
    <t xml:space="preserve">      ¹ - Pagamento de combustível não fóssil de junho a dezembro/15.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</si>
</sst>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526182</v>
      </c>
      <c r="C7" s="9">
        <f t="shared" si="0"/>
        <v>671931</v>
      </c>
      <c r="D7" s="9">
        <f t="shared" si="0"/>
        <v>689794</v>
      </c>
      <c r="E7" s="9">
        <f t="shared" si="0"/>
        <v>478284</v>
      </c>
      <c r="F7" s="9">
        <f t="shared" si="0"/>
        <v>634944</v>
      </c>
      <c r="G7" s="9">
        <f t="shared" si="0"/>
        <v>1084334</v>
      </c>
      <c r="H7" s="9">
        <f t="shared" si="0"/>
        <v>477397</v>
      </c>
      <c r="I7" s="9">
        <f t="shared" si="0"/>
        <v>109835</v>
      </c>
      <c r="J7" s="9">
        <f t="shared" si="0"/>
        <v>273706</v>
      </c>
      <c r="K7" s="9">
        <f t="shared" si="0"/>
        <v>4946407</v>
      </c>
      <c r="L7" s="52"/>
    </row>
    <row r="8" spans="1:11" ht="17.25" customHeight="1">
      <c r="A8" s="10" t="s">
        <v>101</v>
      </c>
      <c r="B8" s="11">
        <f>B9+B12+B16</f>
        <v>293063</v>
      </c>
      <c r="C8" s="11">
        <f aca="true" t="shared" si="1" ref="C8:J8">C9+C12+C16</f>
        <v>387598</v>
      </c>
      <c r="D8" s="11">
        <f t="shared" si="1"/>
        <v>369921</v>
      </c>
      <c r="E8" s="11">
        <f t="shared" si="1"/>
        <v>272533</v>
      </c>
      <c r="F8" s="11">
        <f t="shared" si="1"/>
        <v>344575</v>
      </c>
      <c r="G8" s="11">
        <f t="shared" si="1"/>
        <v>578150</v>
      </c>
      <c r="H8" s="11">
        <f t="shared" si="1"/>
        <v>284972</v>
      </c>
      <c r="I8" s="11">
        <f t="shared" si="1"/>
        <v>55239</v>
      </c>
      <c r="J8" s="11">
        <f t="shared" si="1"/>
        <v>149776</v>
      </c>
      <c r="K8" s="11">
        <f>SUM(B8:J8)</f>
        <v>2735827</v>
      </c>
    </row>
    <row r="9" spans="1:11" ht="17.25" customHeight="1">
      <c r="A9" s="15" t="s">
        <v>17</v>
      </c>
      <c r="B9" s="13">
        <f>+B10+B11</f>
        <v>40500</v>
      </c>
      <c r="C9" s="13">
        <f aca="true" t="shared" si="2" ref="C9:J9">+C10+C11</f>
        <v>58545</v>
      </c>
      <c r="D9" s="13">
        <f t="shared" si="2"/>
        <v>49489</v>
      </c>
      <c r="E9" s="13">
        <f t="shared" si="2"/>
        <v>39579</v>
      </c>
      <c r="F9" s="13">
        <f t="shared" si="2"/>
        <v>42804</v>
      </c>
      <c r="G9" s="13">
        <f t="shared" si="2"/>
        <v>57505</v>
      </c>
      <c r="H9" s="13">
        <f t="shared" si="2"/>
        <v>48078</v>
      </c>
      <c r="I9" s="13">
        <f t="shared" si="2"/>
        <v>9434</v>
      </c>
      <c r="J9" s="13">
        <f t="shared" si="2"/>
        <v>18670</v>
      </c>
      <c r="K9" s="11">
        <f>SUM(B9:J9)</f>
        <v>364604</v>
      </c>
    </row>
    <row r="10" spans="1:11" ht="17.25" customHeight="1">
      <c r="A10" s="29" t="s">
        <v>18</v>
      </c>
      <c r="B10" s="13">
        <v>40500</v>
      </c>
      <c r="C10" s="13">
        <v>58545</v>
      </c>
      <c r="D10" s="13">
        <v>49489</v>
      </c>
      <c r="E10" s="13">
        <v>39579</v>
      </c>
      <c r="F10" s="13">
        <v>42804</v>
      </c>
      <c r="G10" s="13">
        <v>57505</v>
      </c>
      <c r="H10" s="13">
        <v>48078</v>
      </c>
      <c r="I10" s="13">
        <v>9434</v>
      </c>
      <c r="J10" s="13">
        <v>18670</v>
      </c>
      <c r="K10" s="11">
        <f>SUM(B10:J10)</f>
        <v>364604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235008</v>
      </c>
      <c r="C12" s="17">
        <f t="shared" si="3"/>
        <v>306832</v>
      </c>
      <c r="D12" s="17">
        <f t="shared" si="3"/>
        <v>298076</v>
      </c>
      <c r="E12" s="17">
        <f t="shared" si="3"/>
        <v>217239</v>
      </c>
      <c r="F12" s="17">
        <f t="shared" si="3"/>
        <v>278011</v>
      </c>
      <c r="G12" s="17">
        <f t="shared" si="3"/>
        <v>480024</v>
      </c>
      <c r="H12" s="17">
        <f t="shared" si="3"/>
        <v>221421</v>
      </c>
      <c r="I12" s="17">
        <f t="shared" si="3"/>
        <v>42129</v>
      </c>
      <c r="J12" s="17">
        <f t="shared" si="3"/>
        <v>121875</v>
      </c>
      <c r="K12" s="11">
        <f aca="true" t="shared" si="4" ref="K12:K27">SUM(B12:J12)</f>
        <v>2200615</v>
      </c>
    </row>
    <row r="13" spans="1:13" ht="17.25" customHeight="1">
      <c r="A13" s="14" t="s">
        <v>20</v>
      </c>
      <c r="B13" s="13">
        <v>120957</v>
      </c>
      <c r="C13" s="13">
        <v>167316</v>
      </c>
      <c r="D13" s="13">
        <v>167560</v>
      </c>
      <c r="E13" s="13">
        <v>117576</v>
      </c>
      <c r="F13" s="13">
        <v>150677</v>
      </c>
      <c r="G13" s="13">
        <v>243865</v>
      </c>
      <c r="H13" s="13">
        <v>113535</v>
      </c>
      <c r="I13" s="13">
        <v>25193</v>
      </c>
      <c r="J13" s="13">
        <v>67682</v>
      </c>
      <c r="K13" s="11">
        <f t="shared" si="4"/>
        <v>1174361</v>
      </c>
      <c r="L13" s="52"/>
      <c r="M13" s="53"/>
    </row>
    <row r="14" spans="1:12" ht="17.25" customHeight="1">
      <c r="A14" s="14" t="s">
        <v>21</v>
      </c>
      <c r="B14" s="13">
        <v>111549</v>
      </c>
      <c r="C14" s="13">
        <v>135909</v>
      </c>
      <c r="D14" s="13">
        <v>127612</v>
      </c>
      <c r="E14" s="13">
        <v>97187</v>
      </c>
      <c r="F14" s="13">
        <v>124706</v>
      </c>
      <c r="G14" s="13">
        <v>232047</v>
      </c>
      <c r="H14" s="13">
        <v>104549</v>
      </c>
      <c r="I14" s="13">
        <v>16299</v>
      </c>
      <c r="J14" s="13">
        <v>53270</v>
      </c>
      <c r="K14" s="11">
        <f t="shared" si="4"/>
        <v>1003128</v>
      </c>
      <c r="L14" s="52"/>
    </row>
    <row r="15" spans="1:11" ht="17.25" customHeight="1">
      <c r="A15" s="14" t="s">
        <v>22</v>
      </c>
      <c r="B15" s="13">
        <v>2502</v>
      </c>
      <c r="C15" s="13">
        <v>3607</v>
      </c>
      <c r="D15" s="13">
        <v>2904</v>
      </c>
      <c r="E15" s="13">
        <v>2476</v>
      </c>
      <c r="F15" s="13">
        <v>2628</v>
      </c>
      <c r="G15" s="13">
        <v>4112</v>
      </c>
      <c r="H15" s="13">
        <v>3337</v>
      </c>
      <c r="I15" s="13">
        <v>637</v>
      </c>
      <c r="J15" s="13">
        <v>923</v>
      </c>
      <c r="K15" s="11">
        <f t="shared" si="4"/>
        <v>23126</v>
      </c>
    </row>
    <row r="16" spans="1:11" ht="17.25" customHeight="1">
      <c r="A16" s="15" t="s">
        <v>97</v>
      </c>
      <c r="B16" s="13">
        <f>B17+B18+B19</f>
        <v>17555</v>
      </c>
      <c r="C16" s="13">
        <f aca="true" t="shared" si="5" ref="C16:J16">C17+C18+C19</f>
        <v>22221</v>
      </c>
      <c r="D16" s="13">
        <f t="shared" si="5"/>
        <v>22356</v>
      </c>
      <c r="E16" s="13">
        <f t="shared" si="5"/>
        <v>15715</v>
      </c>
      <c r="F16" s="13">
        <f t="shared" si="5"/>
        <v>23760</v>
      </c>
      <c r="G16" s="13">
        <f t="shared" si="5"/>
        <v>40621</v>
      </c>
      <c r="H16" s="13">
        <f t="shared" si="5"/>
        <v>15473</v>
      </c>
      <c r="I16" s="13">
        <f t="shared" si="5"/>
        <v>3676</v>
      </c>
      <c r="J16" s="13">
        <f t="shared" si="5"/>
        <v>9231</v>
      </c>
      <c r="K16" s="11">
        <f t="shared" si="4"/>
        <v>170608</v>
      </c>
    </row>
    <row r="17" spans="1:11" ht="17.25" customHeight="1">
      <c r="A17" s="14" t="s">
        <v>98</v>
      </c>
      <c r="B17" s="13">
        <v>13253</v>
      </c>
      <c r="C17" s="13">
        <v>17933</v>
      </c>
      <c r="D17" s="13">
        <v>16389</v>
      </c>
      <c r="E17" s="13">
        <v>11861</v>
      </c>
      <c r="F17" s="13">
        <v>17171</v>
      </c>
      <c r="G17" s="13">
        <v>28803</v>
      </c>
      <c r="H17" s="13">
        <v>12385</v>
      </c>
      <c r="I17" s="13">
        <v>2975</v>
      </c>
      <c r="J17" s="13">
        <v>6472</v>
      </c>
      <c r="K17" s="11">
        <f t="shared" si="4"/>
        <v>127242</v>
      </c>
    </row>
    <row r="18" spans="1:11" ht="17.25" customHeight="1">
      <c r="A18" s="14" t="s">
        <v>99</v>
      </c>
      <c r="B18" s="13">
        <v>4171</v>
      </c>
      <c r="C18" s="13">
        <v>4126</v>
      </c>
      <c r="D18" s="13">
        <v>5836</v>
      </c>
      <c r="E18" s="13">
        <v>3755</v>
      </c>
      <c r="F18" s="13">
        <v>6449</v>
      </c>
      <c r="G18" s="13">
        <v>11563</v>
      </c>
      <c r="H18" s="13">
        <v>2948</v>
      </c>
      <c r="I18" s="13">
        <v>682</v>
      </c>
      <c r="J18" s="13">
        <v>2691</v>
      </c>
      <c r="K18" s="11">
        <f t="shared" si="4"/>
        <v>42221</v>
      </c>
    </row>
    <row r="19" spans="1:11" ht="17.25" customHeight="1">
      <c r="A19" s="14" t="s">
        <v>100</v>
      </c>
      <c r="B19" s="13">
        <v>131</v>
      </c>
      <c r="C19" s="13">
        <v>162</v>
      </c>
      <c r="D19" s="13">
        <v>131</v>
      </c>
      <c r="E19" s="13">
        <v>99</v>
      </c>
      <c r="F19" s="13">
        <v>140</v>
      </c>
      <c r="G19" s="13">
        <v>255</v>
      </c>
      <c r="H19" s="13">
        <v>140</v>
      </c>
      <c r="I19" s="13">
        <v>19</v>
      </c>
      <c r="J19" s="13">
        <v>68</v>
      </c>
      <c r="K19" s="11">
        <f t="shared" si="4"/>
        <v>1145</v>
      </c>
    </row>
    <row r="20" spans="1:11" ht="17.25" customHeight="1">
      <c r="A20" s="16" t="s">
        <v>23</v>
      </c>
      <c r="B20" s="11">
        <f>+B21+B22+B23</f>
        <v>175025</v>
      </c>
      <c r="C20" s="11">
        <f aca="true" t="shared" si="6" ref="C20:J20">+C21+C22+C23</f>
        <v>195371</v>
      </c>
      <c r="D20" s="11">
        <f t="shared" si="6"/>
        <v>219855</v>
      </c>
      <c r="E20" s="11">
        <f t="shared" si="6"/>
        <v>142810</v>
      </c>
      <c r="F20" s="11">
        <f t="shared" si="6"/>
        <v>218935</v>
      </c>
      <c r="G20" s="11">
        <f t="shared" si="6"/>
        <v>410814</v>
      </c>
      <c r="H20" s="11">
        <f t="shared" si="6"/>
        <v>140478</v>
      </c>
      <c r="I20" s="11">
        <f t="shared" si="6"/>
        <v>35451</v>
      </c>
      <c r="J20" s="11">
        <f t="shared" si="6"/>
        <v>82462</v>
      </c>
      <c r="K20" s="11">
        <f t="shared" si="4"/>
        <v>1621201</v>
      </c>
    </row>
    <row r="21" spans="1:12" ht="17.25" customHeight="1">
      <c r="A21" s="12" t="s">
        <v>24</v>
      </c>
      <c r="B21" s="13">
        <v>99910</v>
      </c>
      <c r="C21" s="13">
        <v>120915</v>
      </c>
      <c r="D21" s="13">
        <v>137802</v>
      </c>
      <c r="E21" s="13">
        <v>86794</v>
      </c>
      <c r="F21" s="13">
        <v>131363</v>
      </c>
      <c r="G21" s="13">
        <v>227259</v>
      </c>
      <c r="H21" s="13">
        <v>83830</v>
      </c>
      <c r="I21" s="13">
        <v>23287</v>
      </c>
      <c r="J21" s="13">
        <v>50694</v>
      </c>
      <c r="K21" s="11">
        <f t="shared" si="4"/>
        <v>961854</v>
      </c>
      <c r="L21" s="52"/>
    </row>
    <row r="22" spans="1:12" ht="17.25" customHeight="1">
      <c r="A22" s="12" t="s">
        <v>25</v>
      </c>
      <c r="B22" s="13">
        <v>73756</v>
      </c>
      <c r="C22" s="13">
        <v>72710</v>
      </c>
      <c r="D22" s="13">
        <v>80353</v>
      </c>
      <c r="E22" s="13">
        <v>54811</v>
      </c>
      <c r="F22" s="13">
        <v>86050</v>
      </c>
      <c r="G22" s="13">
        <v>180950</v>
      </c>
      <c r="H22" s="13">
        <v>55158</v>
      </c>
      <c r="I22" s="13">
        <v>11821</v>
      </c>
      <c r="J22" s="13">
        <v>31261</v>
      </c>
      <c r="K22" s="11">
        <f t="shared" si="4"/>
        <v>646870</v>
      </c>
      <c r="L22" s="52"/>
    </row>
    <row r="23" spans="1:11" ht="17.25" customHeight="1">
      <c r="A23" s="12" t="s">
        <v>26</v>
      </c>
      <c r="B23" s="13">
        <v>1359</v>
      </c>
      <c r="C23" s="13">
        <v>1746</v>
      </c>
      <c r="D23" s="13">
        <v>1700</v>
      </c>
      <c r="E23" s="13">
        <v>1205</v>
      </c>
      <c r="F23" s="13">
        <v>1522</v>
      </c>
      <c r="G23" s="13">
        <v>2605</v>
      </c>
      <c r="H23" s="13">
        <v>1490</v>
      </c>
      <c r="I23" s="13">
        <v>343</v>
      </c>
      <c r="J23" s="13">
        <v>507</v>
      </c>
      <c r="K23" s="11">
        <f t="shared" si="4"/>
        <v>12477</v>
      </c>
    </row>
    <row r="24" spans="1:11" ht="17.25" customHeight="1">
      <c r="A24" s="16" t="s">
        <v>27</v>
      </c>
      <c r="B24" s="13">
        <v>58094</v>
      </c>
      <c r="C24" s="13">
        <v>88962</v>
      </c>
      <c r="D24" s="13">
        <v>100018</v>
      </c>
      <c r="E24" s="13">
        <v>62941</v>
      </c>
      <c r="F24" s="13">
        <v>71434</v>
      </c>
      <c r="G24" s="13">
        <v>95370</v>
      </c>
      <c r="H24" s="13">
        <v>47045</v>
      </c>
      <c r="I24" s="13">
        <v>19145</v>
      </c>
      <c r="J24" s="13">
        <v>41468</v>
      </c>
      <c r="K24" s="11">
        <f t="shared" si="4"/>
        <v>584477</v>
      </c>
    </row>
    <row r="25" spans="1:12" ht="17.25" customHeight="1">
      <c r="A25" s="12" t="s">
        <v>28</v>
      </c>
      <c r="B25" s="13">
        <v>37180</v>
      </c>
      <c r="C25" s="13">
        <v>56936</v>
      </c>
      <c r="D25" s="13">
        <v>64012</v>
      </c>
      <c r="E25" s="13">
        <v>40282</v>
      </c>
      <c r="F25" s="13">
        <v>45718</v>
      </c>
      <c r="G25" s="13">
        <v>61037</v>
      </c>
      <c r="H25" s="13">
        <v>30109</v>
      </c>
      <c r="I25" s="13">
        <v>12253</v>
      </c>
      <c r="J25" s="13">
        <v>26540</v>
      </c>
      <c r="K25" s="11">
        <f t="shared" si="4"/>
        <v>374067</v>
      </c>
      <c r="L25" s="52"/>
    </row>
    <row r="26" spans="1:12" ht="17.25" customHeight="1">
      <c r="A26" s="12" t="s">
        <v>29</v>
      </c>
      <c r="B26" s="13">
        <v>20914</v>
      </c>
      <c r="C26" s="13">
        <v>32026</v>
      </c>
      <c r="D26" s="13">
        <v>36006</v>
      </c>
      <c r="E26" s="13">
        <v>22659</v>
      </c>
      <c r="F26" s="13">
        <v>25716</v>
      </c>
      <c r="G26" s="13">
        <v>34333</v>
      </c>
      <c r="H26" s="13">
        <v>16936</v>
      </c>
      <c r="I26" s="13">
        <v>6892</v>
      </c>
      <c r="J26" s="13">
        <v>14928</v>
      </c>
      <c r="K26" s="11">
        <f t="shared" si="4"/>
        <v>210410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4902</v>
      </c>
      <c r="I27" s="11">
        <v>0</v>
      </c>
      <c r="J27" s="11">
        <v>0</v>
      </c>
      <c r="K27" s="11">
        <f t="shared" si="4"/>
        <v>4902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16463.17</v>
      </c>
      <c r="I35" s="19">
        <v>0</v>
      </c>
      <c r="J35" s="19">
        <v>0</v>
      </c>
      <c r="K35" s="23">
        <f>SUM(B35:J35)</f>
        <v>16463.17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1376347.5</v>
      </c>
      <c r="C47" s="22">
        <f aca="true" t="shared" si="11" ref="C47:H47">+C48+C57</f>
        <v>2001436.48</v>
      </c>
      <c r="D47" s="22">
        <f t="shared" si="11"/>
        <v>2313080.5999999996</v>
      </c>
      <c r="E47" s="22">
        <f t="shared" si="11"/>
        <v>1369823.34</v>
      </c>
      <c r="F47" s="22">
        <f t="shared" si="11"/>
        <v>1760694.5799999998</v>
      </c>
      <c r="G47" s="22">
        <f t="shared" si="11"/>
        <v>2582136.47</v>
      </c>
      <c r="H47" s="22">
        <f t="shared" si="11"/>
        <v>1324727.25</v>
      </c>
      <c r="I47" s="22">
        <f>+I48+I57</f>
        <v>525956.2</v>
      </c>
      <c r="J47" s="22">
        <f>+J48+J57</f>
        <v>792135.02</v>
      </c>
      <c r="K47" s="22">
        <f>SUM(B47:J47)</f>
        <v>14046337.44</v>
      </c>
    </row>
    <row r="48" spans="1:11" ht="17.25" customHeight="1">
      <c r="A48" s="16" t="s">
        <v>115</v>
      </c>
      <c r="B48" s="23">
        <f>SUM(B49:B56)</f>
        <v>1358221.06</v>
      </c>
      <c r="C48" s="23">
        <f aca="true" t="shared" si="12" ref="C48:J48">SUM(C49:C56)</f>
        <v>1978510.99</v>
      </c>
      <c r="D48" s="23">
        <f t="shared" si="12"/>
        <v>2286775.7399999998</v>
      </c>
      <c r="E48" s="23">
        <f t="shared" si="12"/>
        <v>1348006.73</v>
      </c>
      <c r="F48" s="23">
        <f t="shared" si="12"/>
        <v>1737916.7</v>
      </c>
      <c r="G48" s="23">
        <f t="shared" si="12"/>
        <v>2553012.58</v>
      </c>
      <c r="H48" s="23">
        <f t="shared" si="12"/>
        <v>1305235.45</v>
      </c>
      <c r="I48" s="23">
        <f t="shared" si="12"/>
        <v>525956.2</v>
      </c>
      <c r="J48" s="23">
        <f t="shared" si="12"/>
        <v>778447.26</v>
      </c>
      <c r="K48" s="23">
        <f aca="true" t="shared" si="13" ref="K48:K57">SUM(B48:J48)</f>
        <v>13872082.709999997</v>
      </c>
    </row>
    <row r="49" spans="1:11" ht="17.25" customHeight="1">
      <c r="A49" s="34" t="s">
        <v>46</v>
      </c>
      <c r="B49" s="23">
        <f aca="true" t="shared" si="14" ref="B49:H49">ROUND(B30*B7,2)</f>
        <v>1356655.05</v>
      </c>
      <c r="C49" s="23">
        <f t="shared" si="14"/>
        <v>1971647.13</v>
      </c>
      <c r="D49" s="23">
        <f t="shared" si="14"/>
        <v>2283838.95</v>
      </c>
      <c r="E49" s="23">
        <f t="shared" si="14"/>
        <v>1346752.09</v>
      </c>
      <c r="F49" s="23">
        <f t="shared" si="14"/>
        <v>1735619.42</v>
      </c>
      <c r="G49" s="23">
        <f t="shared" si="14"/>
        <v>2549811.4</v>
      </c>
      <c r="H49" s="23">
        <f t="shared" si="14"/>
        <v>1287253.27</v>
      </c>
      <c r="I49" s="23">
        <f>ROUND(I30*I7,2)</f>
        <v>524890.48</v>
      </c>
      <c r="J49" s="23">
        <f>ROUND(J30*J7,2)</f>
        <v>776230.22</v>
      </c>
      <c r="K49" s="23">
        <f t="shared" si="13"/>
        <v>13832698.010000002</v>
      </c>
    </row>
    <row r="50" spans="1:11" ht="17.25" customHeight="1">
      <c r="A50" s="34" t="s">
        <v>47</v>
      </c>
      <c r="B50" s="19">
        <v>0</v>
      </c>
      <c r="C50" s="23">
        <f>ROUND(C31*C7,2)</f>
        <v>4382.6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4382.6</v>
      </c>
    </row>
    <row r="51" spans="1:11" ht="17.25" customHeight="1">
      <c r="A51" s="68" t="s">
        <v>108</v>
      </c>
      <c r="B51" s="69">
        <f aca="true" t="shared" si="15" ref="B51:H51">ROUND(B32*B7,2)</f>
        <v>-2525.67</v>
      </c>
      <c r="C51" s="69">
        <f t="shared" si="15"/>
        <v>-3292.46</v>
      </c>
      <c r="D51" s="69">
        <f t="shared" si="15"/>
        <v>-3448.97</v>
      </c>
      <c r="E51" s="69">
        <f t="shared" si="15"/>
        <v>-2190.76</v>
      </c>
      <c r="F51" s="69">
        <f t="shared" si="15"/>
        <v>-2984.24</v>
      </c>
      <c r="G51" s="69">
        <f t="shared" si="15"/>
        <v>-4228.9</v>
      </c>
      <c r="H51" s="69">
        <f t="shared" si="15"/>
        <v>-2196.03</v>
      </c>
      <c r="I51" s="19">
        <v>0</v>
      </c>
      <c r="J51" s="19">
        <v>0</v>
      </c>
      <c r="K51" s="69">
        <f>SUM(B51:J51)</f>
        <v>-20867.03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16463.17</v>
      </c>
      <c r="I53" s="31">
        <f>+I35</f>
        <v>0</v>
      </c>
      <c r="J53" s="31">
        <f>+J35</f>
        <v>0</v>
      </c>
      <c r="K53" s="23">
        <f t="shared" si="13"/>
        <v>16463.17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-164494.40999999992</v>
      </c>
      <c r="C61" s="35">
        <f t="shared" si="16"/>
        <v>-121856.18999999997</v>
      </c>
      <c r="D61" s="35">
        <f t="shared" si="16"/>
        <v>-91519.51999999999</v>
      </c>
      <c r="E61" s="35">
        <f t="shared" si="16"/>
        <v>-246397.88999999996</v>
      </c>
      <c r="F61" s="35">
        <f t="shared" si="16"/>
        <v>-135815.80999999994</v>
      </c>
      <c r="G61" s="35">
        <f t="shared" si="16"/>
        <v>-177836.08000000002</v>
      </c>
      <c r="H61" s="35">
        <f t="shared" si="16"/>
        <v>-178227.4</v>
      </c>
      <c r="I61" s="35">
        <f t="shared" si="16"/>
        <v>-95006.52</v>
      </c>
      <c r="J61" s="35">
        <f t="shared" si="16"/>
        <v>-96277.55</v>
      </c>
      <c r="K61" s="35">
        <f>SUM(B61:J61)</f>
        <v>-1307431.3699999996</v>
      </c>
    </row>
    <row r="62" spans="1:11" ht="18.75" customHeight="1">
      <c r="A62" s="16" t="s">
        <v>77</v>
      </c>
      <c r="B62" s="35">
        <f aca="true" t="shared" si="17" ref="B62:J62">B63+B64+B65+B66+B67+B68</f>
        <v>-271616.82999999996</v>
      </c>
      <c r="C62" s="35">
        <f t="shared" si="17"/>
        <v>-234031.5</v>
      </c>
      <c r="D62" s="35">
        <f t="shared" si="17"/>
        <v>-222168</v>
      </c>
      <c r="E62" s="35">
        <f t="shared" si="17"/>
        <v>-297917.48</v>
      </c>
      <c r="F62" s="35">
        <f t="shared" si="17"/>
        <v>-272157.83999999997</v>
      </c>
      <c r="G62" s="35">
        <f t="shared" si="17"/>
        <v>-303059.89</v>
      </c>
      <c r="H62" s="35">
        <f t="shared" si="17"/>
        <v>-182758.4</v>
      </c>
      <c r="I62" s="35">
        <f t="shared" si="17"/>
        <v>-35849.2</v>
      </c>
      <c r="J62" s="35">
        <f t="shared" si="17"/>
        <v>-70946</v>
      </c>
      <c r="K62" s="35">
        <f aca="true" t="shared" si="18" ref="K62:K98">SUM(B62:J62)</f>
        <v>-1890505.14</v>
      </c>
    </row>
    <row r="63" spans="1:11" ht="18.75" customHeight="1">
      <c r="A63" s="12" t="s">
        <v>78</v>
      </c>
      <c r="B63" s="35">
        <f>-ROUND(B9*$D$3,2)</f>
        <v>-153900</v>
      </c>
      <c r="C63" s="35">
        <f aca="true" t="shared" si="19" ref="C63:J63">-ROUND(C9*$D$3,2)</f>
        <v>-222471</v>
      </c>
      <c r="D63" s="35">
        <f t="shared" si="19"/>
        <v>-188058.2</v>
      </c>
      <c r="E63" s="35">
        <f t="shared" si="19"/>
        <v>-150400.2</v>
      </c>
      <c r="F63" s="35">
        <f t="shared" si="19"/>
        <v>-162655.2</v>
      </c>
      <c r="G63" s="35">
        <f t="shared" si="19"/>
        <v>-218519</v>
      </c>
      <c r="H63" s="35">
        <f t="shared" si="19"/>
        <v>-182696.4</v>
      </c>
      <c r="I63" s="35">
        <f t="shared" si="19"/>
        <v>-35849.2</v>
      </c>
      <c r="J63" s="35">
        <f t="shared" si="19"/>
        <v>-70946</v>
      </c>
      <c r="K63" s="35">
        <f t="shared" si="18"/>
        <v>-1385495.1999999997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-1037.4</v>
      </c>
      <c r="C65" s="35">
        <v>-304</v>
      </c>
      <c r="D65" s="35">
        <v>-437</v>
      </c>
      <c r="E65" s="35">
        <v>-1246.4</v>
      </c>
      <c r="F65" s="35">
        <v>-741</v>
      </c>
      <c r="G65" s="35">
        <v>-467.4</v>
      </c>
      <c r="H65" s="19">
        <v>-3.8</v>
      </c>
      <c r="I65" s="19">
        <v>0</v>
      </c>
      <c r="J65" s="19">
        <v>0</v>
      </c>
      <c r="K65" s="35">
        <f t="shared" si="18"/>
        <v>-4237</v>
      </c>
    </row>
    <row r="66" spans="1:11" ht="18.75" customHeight="1">
      <c r="A66" s="12" t="s">
        <v>109</v>
      </c>
      <c r="B66" s="35">
        <v>-4088.8</v>
      </c>
      <c r="C66" s="35">
        <v>-2686.6</v>
      </c>
      <c r="D66" s="35">
        <v>-1143.8</v>
      </c>
      <c r="E66" s="35">
        <v>-2686.6</v>
      </c>
      <c r="F66" s="35">
        <v>-1409.8</v>
      </c>
      <c r="G66" s="35">
        <v>-1090.6</v>
      </c>
      <c r="H66" s="19">
        <v>-53.2</v>
      </c>
      <c r="I66" s="19">
        <v>0</v>
      </c>
      <c r="J66" s="19">
        <v>0</v>
      </c>
      <c r="K66" s="35">
        <f t="shared" si="18"/>
        <v>-13159.4</v>
      </c>
    </row>
    <row r="67" spans="1:11" ht="18.75" customHeight="1">
      <c r="A67" s="12" t="s">
        <v>55</v>
      </c>
      <c r="B67" s="47">
        <v>-112590.63</v>
      </c>
      <c r="C67" s="47">
        <v>-8569.9</v>
      </c>
      <c r="D67" s="47">
        <v>-32529</v>
      </c>
      <c r="E67" s="47">
        <v>-143584.28</v>
      </c>
      <c r="F67" s="47">
        <v>-107351.84</v>
      </c>
      <c r="G67" s="47">
        <v>-82982.89</v>
      </c>
      <c r="H67" s="19">
        <v>-5</v>
      </c>
      <c r="I67" s="19">
        <v>0</v>
      </c>
      <c r="J67" s="19">
        <v>0</v>
      </c>
      <c r="K67" s="35">
        <f t="shared" si="18"/>
        <v>-487613.54000000004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f t="shared" si="18"/>
        <v>0</v>
      </c>
    </row>
    <row r="69" spans="1:11" ht="18.75" customHeight="1">
      <c r="A69" s="12" t="s">
        <v>82</v>
      </c>
      <c r="B69" s="35">
        <f>SUM(B70:B96)</f>
        <v>-15594.22</v>
      </c>
      <c r="C69" s="35">
        <f aca="true" t="shared" si="20" ref="C69:J69">SUM(C70:C96)</f>
        <v>-22756.11</v>
      </c>
      <c r="D69" s="35">
        <f t="shared" si="20"/>
        <v>-22480.019999999997</v>
      </c>
      <c r="E69" s="35">
        <f t="shared" si="20"/>
        <v>-26376.79</v>
      </c>
      <c r="F69" s="35">
        <f t="shared" si="20"/>
        <v>-21003.730000000003</v>
      </c>
      <c r="G69" s="35">
        <f t="shared" si="20"/>
        <v>-31438.26</v>
      </c>
      <c r="H69" s="35">
        <f t="shared" si="20"/>
        <v>-15388</v>
      </c>
      <c r="I69" s="35">
        <f t="shared" si="20"/>
        <v>-59157.32000000001</v>
      </c>
      <c r="J69" s="35">
        <f t="shared" si="20"/>
        <v>-25331.55</v>
      </c>
      <c r="K69" s="35">
        <f t="shared" si="18"/>
        <v>-239526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-11369.53</v>
      </c>
      <c r="F93" s="19">
        <v>0</v>
      </c>
      <c r="G93" s="19">
        <v>0</v>
      </c>
      <c r="H93" s="19">
        <v>0</v>
      </c>
      <c r="I93" s="48">
        <v>-6627.05</v>
      </c>
      <c r="J93" s="48">
        <v>-14179.22</v>
      </c>
      <c r="K93" s="48">
        <f t="shared" si="18"/>
        <v>-32175.800000000003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122716.64</v>
      </c>
      <c r="C98" s="19">
        <v>134931.42</v>
      </c>
      <c r="D98" s="19">
        <v>153128.5</v>
      </c>
      <c r="E98" s="19">
        <v>77896.38</v>
      </c>
      <c r="F98" s="19">
        <v>157345.76</v>
      </c>
      <c r="G98" s="19">
        <v>156662.07</v>
      </c>
      <c r="H98" s="19">
        <v>19919</v>
      </c>
      <c r="I98" s="19">
        <v>0</v>
      </c>
      <c r="J98" s="19">
        <v>0</v>
      </c>
      <c r="K98" s="48">
        <f t="shared" si="18"/>
        <v>822599.77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1211853.0899999999</v>
      </c>
      <c r="C101" s="24">
        <f t="shared" si="21"/>
        <v>1879580.2899999998</v>
      </c>
      <c r="D101" s="24">
        <f t="shared" si="21"/>
        <v>2221561.0799999996</v>
      </c>
      <c r="E101" s="24">
        <f t="shared" si="21"/>
        <v>1123425.45</v>
      </c>
      <c r="F101" s="24">
        <f t="shared" si="21"/>
        <v>1624878.7699999998</v>
      </c>
      <c r="G101" s="24">
        <f t="shared" si="21"/>
        <v>2404300.39</v>
      </c>
      <c r="H101" s="24">
        <f t="shared" si="21"/>
        <v>1146499.85</v>
      </c>
      <c r="I101" s="24">
        <f>+I102+I103</f>
        <v>430949.67999999993</v>
      </c>
      <c r="J101" s="24">
        <f>+J102+J103</f>
        <v>695857.47</v>
      </c>
      <c r="K101" s="48">
        <f>SUM(B101:J101)</f>
        <v>12738906.069999998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1193726.65</v>
      </c>
      <c r="C102" s="24">
        <f t="shared" si="22"/>
        <v>1856654.7999999998</v>
      </c>
      <c r="D102" s="24">
        <f t="shared" si="22"/>
        <v>2195256.2199999997</v>
      </c>
      <c r="E102" s="24">
        <f t="shared" si="22"/>
        <v>1101608.8399999999</v>
      </c>
      <c r="F102" s="24">
        <f t="shared" si="22"/>
        <v>1602100.89</v>
      </c>
      <c r="G102" s="24">
        <f t="shared" si="22"/>
        <v>2375176.5</v>
      </c>
      <c r="H102" s="24">
        <f t="shared" si="22"/>
        <v>1127008.05</v>
      </c>
      <c r="I102" s="24">
        <f t="shared" si="22"/>
        <v>430949.67999999993</v>
      </c>
      <c r="J102" s="24">
        <f t="shared" si="22"/>
        <v>682169.71</v>
      </c>
      <c r="K102" s="48">
        <f>SUM(B102:J102)</f>
        <v>12564651.34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12738906.07</v>
      </c>
      <c r="L109" s="54"/>
    </row>
    <row r="110" spans="1:11" ht="18.75" customHeight="1">
      <c r="A110" s="26" t="s">
        <v>73</v>
      </c>
      <c r="B110" s="27">
        <v>142154.22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142154.22</v>
      </c>
    </row>
    <row r="111" spans="1:11" ht="18.75" customHeight="1">
      <c r="A111" s="26" t="s">
        <v>74</v>
      </c>
      <c r="B111" s="27">
        <v>1069698.87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1069698.87</v>
      </c>
    </row>
    <row r="112" spans="1:11" ht="18.75" customHeight="1">
      <c r="A112" s="26" t="s">
        <v>75</v>
      </c>
      <c r="B112" s="40">
        <v>0</v>
      </c>
      <c r="C112" s="27">
        <f>+C101</f>
        <v>1879580.2899999998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1879580.2899999998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2221561.0799999996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2221561.0799999996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1123425.45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1123425.45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303897.51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303897.51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591342.04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591342.04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163584.16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163584.16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566055.06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566055.06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738123.25</v>
      </c>
      <c r="H119" s="40">
        <v>0</v>
      </c>
      <c r="I119" s="40">
        <v>0</v>
      </c>
      <c r="J119" s="40">
        <v>0</v>
      </c>
      <c r="K119" s="41">
        <f t="shared" si="24"/>
        <v>738123.25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56473.18</v>
      </c>
      <c r="H120" s="40">
        <v>0</v>
      </c>
      <c r="I120" s="40">
        <v>0</v>
      </c>
      <c r="J120" s="40">
        <v>0</v>
      </c>
      <c r="K120" s="41">
        <f t="shared" si="24"/>
        <v>56473.18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387395.11</v>
      </c>
      <c r="H121" s="40">
        <v>0</v>
      </c>
      <c r="I121" s="40">
        <v>0</v>
      </c>
      <c r="J121" s="40">
        <v>0</v>
      </c>
      <c r="K121" s="41">
        <f t="shared" si="24"/>
        <v>387395.11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327785.36</v>
      </c>
      <c r="H122" s="40">
        <v>0</v>
      </c>
      <c r="I122" s="40">
        <v>0</v>
      </c>
      <c r="J122" s="40">
        <v>0</v>
      </c>
      <c r="K122" s="41">
        <f t="shared" si="24"/>
        <v>327785.36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894523.49</v>
      </c>
      <c r="H123" s="40">
        <v>0</v>
      </c>
      <c r="I123" s="40">
        <v>0</v>
      </c>
      <c r="J123" s="40">
        <v>0</v>
      </c>
      <c r="K123" s="41">
        <f t="shared" si="24"/>
        <v>894523.49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430830.21</v>
      </c>
      <c r="I124" s="40">
        <v>0</v>
      </c>
      <c r="J124" s="40">
        <v>0</v>
      </c>
      <c r="K124" s="41">
        <f t="shared" si="24"/>
        <v>430830.21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715669.64</v>
      </c>
      <c r="I125" s="40">
        <v>0</v>
      </c>
      <c r="J125" s="40">
        <v>0</v>
      </c>
      <c r="K125" s="41">
        <f t="shared" si="24"/>
        <v>715669.64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430949.68</v>
      </c>
      <c r="J126" s="40">
        <v>0</v>
      </c>
      <c r="K126" s="41">
        <f t="shared" si="24"/>
        <v>430949.68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695857.47</v>
      </c>
      <c r="K127" s="44">
        <f t="shared" si="24"/>
        <v>695857.47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2016-01-22T18:04:54Z</dcterms:modified>
  <cp:category/>
  <cp:version/>
  <cp:contentType/>
  <cp:contentStatus/>
</cp:coreProperties>
</file>