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<sst xmlns="http://schemas.openxmlformats.org/spreadsheetml/2006/main" count="131" uniqueCount="131">
  <si>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</si>
  <si>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</si>
  <si>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</si>
  <si>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</si>
  <si>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</si>
  <si>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</si>
  <si>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</si>
  <si>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</si>
  <si>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</si>
  <si>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</si>
  <si>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</si>
  <si>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</si>
  <si>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</si>
  <si>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</si>
  <si>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</si>
  <si>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</si>
  <si>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</si>
  <si>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</si>
  <si>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</si>
  <si>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</si>
  <si>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</si>
  <si>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</si>
  <si>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</si>
  <si>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</si>
  <si>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</si>
  <si>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</si>
  <si>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</si>
  <si>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</si>
  <si>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</si>
  <si>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</si>
  <si>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</si>
  <si>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</si>
  <si>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</si>
  <si>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</si>
  <si>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</si>
  <si>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</si>
  <si>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</si>
  <si>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</si>
  <si>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</si>
  <si>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</si>
  <si>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</si>
  <si>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</si>
  <si>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</si>
  <si>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</si>
  <si>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</si>
  <si>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</si>
  <si>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</si>
  <si>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</si>
  <si>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</si>
  <si>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</si>
  <si>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</si>
  <si>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</si>
  <si>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</si>
  <si>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</si>
  <si>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</si>
  <si>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</si>
  <si>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</si>
  <si>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</si>
  <si>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</si>
  <si>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</si>
  <si>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</si>
  <si>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</si>
  <si>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</si>
  <si>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</si>
  <si>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</si>
  <si>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</si>
  <si>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</si>
  <si>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</si>
  <si>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</si>
  <si>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</si>
  <si>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</si>
  <si>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</si>
  <si>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</si>
  <si>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</si>
  <si>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</si>
  <si>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</si>
  <si>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</si>
  <si>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</si>
  <si>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</si>
  <si>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</si>
  <si>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</si>
  <si>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</si>
  <si>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</si>
  <si>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</si>
  <si>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</si>
  <si>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</si>
  <si>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</si>
  <si>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</si>
  <si>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</si>
  <si>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</si>
  <si>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</si>
  <si>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</si>
  <si>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</si>
  <si>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</si>
  <si>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</si>
  <si>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</si>
  <si>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</si>
  <si>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</si>
  <si>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</si>
  <si>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</si>
  <si>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</si>
  <si>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</si>
  <si>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</si>
  <si>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</si>
  <si>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</si>
  <si>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</si>
  <si>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</si>
  <si>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</si>
  <si>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</si>
  <si>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</si>
  <si>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</si>
  <si>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</si>
  <si>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</si>
  <si>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</si>
  <si>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</si>
  <si>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</si>
  <si>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</si>
  <si>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</si>
  <si>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</si>
  <si>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</si>
  <si>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</si>
  <si>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</si>
  <si>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</si>
  <si>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</si>
  <si>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</si>
  <si>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</si>
  <si>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</si>
  <si>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</si>
  <si>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</si>
  <si>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</si>
  <si>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16/01/16 - VENCIMENTO 22/01/16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</si>
</sst>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311878</v>
      </c>
      <c r="C7" s="9">
        <f t="shared" si="0"/>
        <v>403542</v>
      </c>
      <c r="D7" s="9">
        <f t="shared" si="0"/>
        <v>448803</v>
      </c>
      <c r="E7" s="9">
        <f t="shared" si="0"/>
        <v>257157</v>
      </c>
      <c r="F7" s="9">
        <f t="shared" si="0"/>
        <v>376591</v>
      </c>
      <c r="G7" s="9">
        <f t="shared" si="0"/>
        <v>618975</v>
      </c>
      <c r="H7" s="9">
        <f t="shared" si="0"/>
        <v>243638</v>
      </c>
      <c r="I7" s="9">
        <f t="shared" si="0"/>
        <v>56008</v>
      </c>
      <c r="J7" s="9">
        <f t="shared" si="0"/>
        <v>170207</v>
      </c>
      <c r="K7" s="9">
        <f t="shared" si="0"/>
        <v>2886799</v>
      </c>
      <c r="L7" s="52"/>
    </row>
    <row r="8" spans="1:11" ht="17.25" customHeight="1">
      <c r="A8" s="10" t="s">
        <v>101</v>
      </c>
      <c r="B8" s="11">
        <f>B9+B12+B16</f>
        <v>173413</v>
      </c>
      <c r="C8" s="11">
        <f aca="true" t="shared" si="1" ref="C8:J8">C9+C12+C16</f>
        <v>236733</v>
      </c>
      <c r="D8" s="11">
        <f t="shared" si="1"/>
        <v>247130</v>
      </c>
      <c r="E8" s="11">
        <f t="shared" si="1"/>
        <v>149420</v>
      </c>
      <c r="F8" s="11">
        <f t="shared" si="1"/>
        <v>203170</v>
      </c>
      <c r="G8" s="11">
        <f t="shared" si="1"/>
        <v>330415</v>
      </c>
      <c r="H8" s="11">
        <f t="shared" si="1"/>
        <v>148621</v>
      </c>
      <c r="I8" s="11">
        <f t="shared" si="1"/>
        <v>28883</v>
      </c>
      <c r="J8" s="11">
        <f t="shared" si="1"/>
        <v>94188</v>
      </c>
      <c r="K8" s="11">
        <f>SUM(B8:J8)</f>
        <v>1611973</v>
      </c>
    </row>
    <row r="9" spans="1:11" ht="17.25" customHeight="1">
      <c r="A9" s="15" t="s">
        <v>17</v>
      </c>
      <c r="B9" s="13">
        <f>+B10+B11</f>
        <v>29386</v>
      </c>
      <c r="C9" s="13">
        <f aca="true" t="shared" si="2" ref="C9:J9">+C10+C11</f>
        <v>43974</v>
      </c>
      <c r="D9" s="13">
        <f t="shared" si="2"/>
        <v>39776</v>
      </c>
      <c r="E9" s="13">
        <f t="shared" si="2"/>
        <v>27249</v>
      </c>
      <c r="F9" s="13">
        <f t="shared" si="2"/>
        <v>28729</v>
      </c>
      <c r="G9" s="13">
        <f t="shared" si="2"/>
        <v>36041</v>
      </c>
      <c r="H9" s="13">
        <f t="shared" si="2"/>
        <v>28900</v>
      </c>
      <c r="I9" s="13">
        <f t="shared" si="2"/>
        <v>6394</v>
      </c>
      <c r="J9" s="13">
        <f t="shared" si="2"/>
        <v>14502</v>
      </c>
      <c r="K9" s="11">
        <f>SUM(B9:J9)</f>
        <v>254951</v>
      </c>
    </row>
    <row r="10" spans="1:11" ht="17.25" customHeight="1">
      <c r="A10" s="29" t="s">
        <v>18</v>
      </c>
      <c r="B10" s="13">
        <v>29386</v>
      </c>
      <c r="C10" s="13">
        <v>43974</v>
      </c>
      <c r="D10" s="13">
        <v>39776</v>
      </c>
      <c r="E10" s="13">
        <v>27249</v>
      </c>
      <c r="F10" s="13">
        <v>28729</v>
      </c>
      <c r="G10" s="13">
        <v>36041</v>
      </c>
      <c r="H10" s="13">
        <v>28900</v>
      </c>
      <c r="I10" s="13">
        <v>6394</v>
      </c>
      <c r="J10" s="13">
        <v>14502</v>
      </c>
      <c r="K10" s="11">
        <f>SUM(B10:J10)</f>
        <v>254951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132606</v>
      </c>
      <c r="C12" s="17">
        <f t="shared" si="3"/>
        <v>178365</v>
      </c>
      <c r="D12" s="17">
        <f t="shared" si="3"/>
        <v>191533</v>
      </c>
      <c r="E12" s="17">
        <f t="shared" si="3"/>
        <v>112905</v>
      </c>
      <c r="F12" s="17">
        <f t="shared" si="3"/>
        <v>158979</v>
      </c>
      <c r="G12" s="17">
        <f t="shared" si="3"/>
        <v>269091</v>
      </c>
      <c r="H12" s="17">
        <f t="shared" si="3"/>
        <v>111456</v>
      </c>
      <c r="I12" s="17">
        <f t="shared" si="3"/>
        <v>20566</v>
      </c>
      <c r="J12" s="17">
        <f t="shared" si="3"/>
        <v>73430</v>
      </c>
      <c r="K12" s="11">
        <f aca="true" t="shared" si="4" ref="K12:K27">SUM(B12:J12)</f>
        <v>1248931</v>
      </c>
    </row>
    <row r="13" spans="1:13" ht="17.25" customHeight="1">
      <c r="A13" s="14" t="s">
        <v>20</v>
      </c>
      <c r="B13" s="13">
        <v>69564</v>
      </c>
      <c r="C13" s="13">
        <v>99793</v>
      </c>
      <c r="D13" s="13">
        <v>107702</v>
      </c>
      <c r="E13" s="13">
        <v>62897</v>
      </c>
      <c r="F13" s="13">
        <v>84777</v>
      </c>
      <c r="G13" s="13">
        <v>132846</v>
      </c>
      <c r="H13" s="13">
        <v>56341</v>
      </c>
      <c r="I13" s="13">
        <v>12513</v>
      </c>
      <c r="J13" s="13">
        <v>41163</v>
      </c>
      <c r="K13" s="11">
        <f t="shared" si="4"/>
        <v>667596</v>
      </c>
      <c r="L13" s="52"/>
      <c r="M13" s="53"/>
    </row>
    <row r="14" spans="1:12" ht="17.25" customHeight="1">
      <c r="A14" s="14" t="s">
        <v>21</v>
      </c>
      <c r="B14" s="13">
        <v>61730</v>
      </c>
      <c r="C14" s="13">
        <v>76658</v>
      </c>
      <c r="D14" s="13">
        <v>82057</v>
      </c>
      <c r="E14" s="13">
        <v>48791</v>
      </c>
      <c r="F14" s="13">
        <v>72856</v>
      </c>
      <c r="G14" s="13">
        <v>134298</v>
      </c>
      <c r="H14" s="13">
        <v>53529</v>
      </c>
      <c r="I14" s="13">
        <v>7819</v>
      </c>
      <c r="J14" s="13">
        <v>31731</v>
      </c>
      <c r="K14" s="11">
        <f t="shared" si="4"/>
        <v>569469</v>
      </c>
      <c r="L14" s="52"/>
    </row>
    <row r="15" spans="1:11" ht="17.25" customHeight="1">
      <c r="A15" s="14" t="s">
        <v>22</v>
      </c>
      <c r="B15" s="13">
        <v>1312</v>
      </c>
      <c r="C15" s="13">
        <v>1914</v>
      </c>
      <c r="D15" s="13">
        <v>1774</v>
      </c>
      <c r="E15" s="13">
        <v>1217</v>
      </c>
      <c r="F15" s="13">
        <v>1346</v>
      </c>
      <c r="G15" s="13">
        <v>1947</v>
      </c>
      <c r="H15" s="13">
        <v>1586</v>
      </c>
      <c r="I15" s="13">
        <v>234</v>
      </c>
      <c r="J15" s="13">
        <v>536</v>
      </c>
      <c r="K15" s="11">
        <f t="shared" si="4"/>
        <v>11866</v>
      </c>
    </row>
    <row r="16" spans="1:11" ht="17.25" customHeight="1">
      <c r="A16" s="15" t="s">
        <v>97</v>
      </c>
      <c r="B16" s="13">
        <f>B17+B18+B19</f>
        <v>11421</v>
      </c>
      <c r="C16" s="13">
        <f aca="true" t="shared" si="5" ref="C16:J16">C17+C18+C19</f>
        <v>14394</v>
      </c>
      <c r="D16" s="13">
        <f t="shared" si="5"/>
        <v>15821</v>
      </c>
      <c r="E16" s="13">
        <f t="shared" si="5"/>
        <v>9266</v>
      </c>
      <c r="F16" s="13">
        <f t="shared" si="5"/>
        <v>15462</v>
      </c>
      <c r="G16" s="13">
        <f t="shared" si="5"/>
        <v>25283</v>
      </c>
      <c r="H16" s="13">
        <f t="shared" si="5"/>
        <v>8265</v>
      </c>
      <c r="I16" s="13">
        <f t="shared" si="5"/>
        <v>1923</v>
      </c>
      <c r="J16" s="13">
        <f t="shared" si="5"/>
        <v>6256</v>
      </c>
      <c r="K16" s="11">
        <f t="shared" si="4"/>
        <v>108091</v>
      </c>
    </row>
    <row r="17" spans="1:11" ht="17.25" customHeight="1">
      <c r="A17" s="14" t="s">
        <v>98</v>
      </c>
      <c r="B17" s="13">
        <v>8243</v>
      </c>
      <c r="C17" s="13">
        <v>11269</v>
      </c>
      <c r="D17" s="13">
        <v>11272</v>
      </c>
      <c r="E17" s="13">
        <v>6561</v>
      </c>
      <c r="F17" s="13">
        <v>10705</v>
      </c>
      <c r="G17" s="13">
        <v>16706</v>
      </c>
      <c r="H17" s="13">
        <v>6114</v>
      </c>
      <c r="I17" s="13">
        <v>1513</v>
      </c>
      <c r="J17" s="13">
        <v>4267</v>
      </c>
      <c r="K17" s="11">
        <f t="shared" si="4"/>
        <v>76650</v>
      </c>
    </row>
    <row r="18" spans="1:11" ht="17.25" customHeight="1">
      <c r="A18" s="14" t="s">
        <v>99</v>
      </c>
      <c r="B18" s="13">
        <v>3108</v>
      </c>
      <c r="C18" s="13">
        <v>3050</v>
      </c>
      <c r="D18" s="13">
        <v>4447</v>
      </c>
      <c r="E18" s="13">
        <v>2636</v>
      </c>
      <c r="F18" s="13">
        <v>4675</v>
      </c>
      <c r="G18" s="13">
        <v>8445</v>
      </c>
      <c r="H18" s="13">
        <v>2096</v>
      </c>
      <c r="I18" s="13">
        <v>401</v>
      </c>
      <c r="J18" s="13">
        <v>1945</v>
      </c>
      <c r="K18" s="11">
        <f t="shared" si="4"/>
        <v>30803</v>
      </c>
    </row>
    <row r="19" spans="1:11" ht="17.25" customHeight="1">
      <c r="A19" s="14" t="s">
        <v>100</v>
      </c>
      <c r="B19" s="13">
        <v>70</v>
      </c>
      <c r="C19" s="13">
        <v>75</v>
      </c>
      <c r="D19" s="13">
        <v>102</v>
      </c>
      <c r="E19" s="13">
        <v>69</v>
      </c>
      <c r="F19" s="13">
        <v>82</v>
      </c>
      <c r="G19" s="13">
        <v>132</v>
      </c>
      <c r="H19" s="13">
        <v>55</v>
      </c>
      <c r="I19" s="13">
        <v>9</v>
      </c>
      <c r="J19" s="13">
        <v>44</v>
      </c>
      <c r="K19" s="11">
        <f t="shared" si="4"/>
        <v>638</v>
      </c>
    </row>
    <row r="20" spans="1:11" ht="17.25" customHeight="1">
      <c r="A20" s="16" t="s">
        <v>23</v>
      </c>
      <c r="B20" s="11">
        <f>+B21+B22+B23</f>
        <v>101513</v>
      </c>
      <c r="C20" s="11">
        <f aca="true" t="shared" si="6" ref="C20:J20">+C21+C22+C23</f>
        <v>112490</v>
      </c>
      <c r="D20" s="11">
        <f t="shared" si="6"/>
        <v>138272</v>
      </c>
      <c r="E20" s="11">
        <f t="shared" si="6"/>
        <v>73064</v>
      </c>
      <c r="F20" s="11">
        <f t="shared" si="6"/>
        <v>131641</v>
      </c>
      <c r="G20" s="11">
        <f t="shared" si="6"/>
        <v>236895</v>
      </c>
      <c r="H20" s="11">
        <f t="shared" si="6"/>
        <v>70040</v>
      </c>
      <c r="I20" s="11">
        <f t="shared" si="6"/>
        <v>16989</v>
      </c>
      <c r="J20" s="11">
        <f t="shared" si="6"/>
        <v>49652</v>
      </c>
      <c r="K20" s="11">
        <f t="shared" si="4"/>
        <v>930556</v>
      </c>
    </row>
    <row r="21" spans="1:12" ht="17.25" customHeight="1">
      <c r="A21" s="12" t="s">
        <v>24</v>
      </c>
      <c r="B21" s="13">
        <v>57502</v>
      </c>
      <c r="C21" s="13">
        <v>69250</v>
      </c>
      <c r="D21" s="13">
        <v>84574</v>
      </c>
      <c r="E21" s="13">
        <v>44483</v>
      </c>
      <c r="F21" s="13">
        <v>75501</v>
      </c>
      <c r="G21" s="13">
        <v>122249</v>
      </c>
      <c r="H21" s="13">
        <v>39340</v>
      </c>
      <c r="I21" s="13">
        <v>11142</v>
      </c>
      <c r="J21" s="13">
        <v>29475</v>
      </c>
      <c r="K21" s="11">
        <f t="shared" si="4"/>
        <v>533516</v>
      </c>
      <c r="L21" s="52"/>
    </row>
    <row r="22" spans="1:12" ht="17.25" customHeight="1">
      <c r="A22" s="12" t="s">
        <v>25</v>
      </c>
      <c r="B22" s="13">
        <v>43344</v>
      </c>
      <c r="C22" s="13">
        <v>42431</v>
      </c>
      <c r="D22" s="13">
        <v>52709</v>
      </c>
      <c r="E22" s="13">
        <v>28082</v>
      </c>
      <c r="F22" s="13">
        <v>55400</v>
      </c>
      <c r="G22" s="13">
        <v>113487</v>
      </c>
      <c r="H22" s="13">
        <v>30063</v>
      </c>
      <c r="I22" s="13">
        <v>5715</v>
      </c>
      <c r="J22" s="13">
        <v>19929</v>
      </c>
      <c r="K22" s="11">
        <f t="shared" si="4"/>
        <v>391160</v>
      </c>
      <c r="L22" s="52"/>
    </row>
    <row r="23" spans="1:11" ht="17.25" customHeight="1">
      <c r="A23" s="12" t="s">
        <v>26</v>
      </c>
      <c r="B23" s="13">
        <v>667</v>
      </c>
      <c r="C23" s="13">
        <v>809</v>
      </c>
      <c r="D23" s="13">
        <v>989</v>
      </c>
      <c r="E23" s="13">
        <v>499</v>
      </c>
      <c r="F23" s="13">
        <v>740</v>
      </c>
      <c r="G23" s="13">
        <v>1159</v>
      </c>
      <c r="H23" s="13">
        <v>637</v>
      </c>
      <c r="I23" s="13">
        <v>132</v>
      </c>
      <c r="J23" s="13">
        <v>248</v>
      </c>
      <c r="K23" s="11">
        <f t="shared" si="4"/>
        <v>5880</v>
      </c>
    </row>
    <row r="24" spans="1:11" ht="17.25" customHeight="1">
      <c r="A24" s="16" t="s">
        <v>27</v>
      </c>
      <c r="B24" s="13">
        <v>36952</v>
      </c>
      <c r="C24" s="13">
        <v>54319</v>
      </c>
      <c r="D24" s="13">
        <v>63401</v>
      </c>
      <c r="E24" s="13">
        <v>34673</v>
      </c>
      <c r="F24" s="13">
        <v>41780</v>
      </c>
      <c r="G24" s="13">
        <v>51665</v>
      </c>
      <c r="H24" s="13">
        <v>23705</v>
      </c>
      <c r="I24" s="13">
        <v>10136</v>
      </c>
      <c r="J24" s="13">
        <v>26367</v>
      </c>
      <c r="K24" s="11">
        <f t="shared" si="4"/>
        <v>342998</v>
      </c>
    </row>
    <row r="25" spans="1:12" ht="17.25" customHeight="1">
      <c r="A25" s="12" t="s">
        <v>28</v>
      </c>
      <c r="B25" s="13">
        <v>23649</v>
      </c>
      <c r="C25" s="13">
        <v>34764</v>
      </c>
      <c r="D25" s="13">
        <v>40577</v>
      </c>
      <c r="E25" s="13">
        <v>22191</v>
      </c>
      <c r="F25" s="13">
        <v>26739</v>
      </c>
      <c r="G25" s="13">
        <v>33066</v>
      </c>
      <c r="H25" s="13">
        <v>15171</v>
      </c>
      <c r="I25" s="13">
        <v>6487</v>
      </c>
      <c r="J25" s="13">
        <v>16875</v>
      </c>
      <c r="K25" s="11">
        <f t="shared" si="4"/>
        <v>219519</v>
      </c>
      <c r="L25" s="52"/>
    </row>
    <row r="26" spans="1:12" ht="17.25" customHeight="1">
      <c r="A26" s="12" t="s">
        <v>29</v>
      </c>
      <c r="B26" s="13">
        <v>13303</v>
      </c>
      <c r="C26" s="13">
        <v>19555</v>
      </c>
      <c r="D26" s="13">
        <v>22824</v>
      </c>
      <c r="E26" s="13">
        <v>12482</v>
      </c>
      <c r="F26" s="13">
        <v>15041</v>
      </c>
      <c r="G26" s="13">
        <v>18599</v>
      </c>
      <c r="H26" s="13">
        <v>8534</v>
      </c>
      <c r="I26" s="13">
        <v>3649</v>
      </c>
      <c r="J26" s="13">
        <v>9492</v>
      </c>
      <c r="K26" s="11">
        <f t="shared" si="4"/>
        <v>123479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1272</v>
      </c>
      <c r="I27" s="11">
        <v>0</v>
      </c>
      <c r="J27" s="11">
        <v>0</v>
      </c>
      <c r="K27" s="11">
        <f t="shared" si="4"/>
        <v>1272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26251.1</v>
      </c>
      <c r="I35" s="19">
        <v>0</v>
      </c>
      <c r="J35" s="19">
        <v>0</v>
      </c>
      <c r="K35" s="23">
        <f>SUM(B35:J35)</f>
        <v>26251.1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6385.76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39405.96000000001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1492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824836.16</v>
      </c>
      <c r="C47" s="22">
        <f aca="true" t="shared" si="11" ref="C47:H47">+C48+C57</f>
        <v>1213467.2</v>
      </c>
      <c r="D47" s="22">
        <f t="shared" si="11"/>
        <v>1516388.4500000002</v>
      </c>
      <c r="E47" s="22">
        <f t="shared" si="11"/>
        <v>748186.8</v>
      </c>
      <c r="F47" s="22">
        <f t="shared" si="11"/>
        <v>1055700.92</v>
      </c>
      <c r="G47" s="22">
        <f t="shared" si="11"/>
        <v>1489659.68</v>
      </c>
      <c r="H47" s="22">
        <f t="shared" si="11"/>
        <v>705282.7100000001</v>
      </c>
      <c r="I47" s="22">
        <f>+I48+I57</f>
        <v>268722.35</v>
      </c>
      <c r="J47" s="22">
        <f>+J48+J57</f>
        <v>498611.85</v>
      </c>
      <c r="K47" s="22">
        <f>SUM(B47:J47)</f>
        <v>8320856.119999999</v>
      </c>
    </row>
    <row r="48" spans="1:11" ht="17.25" customHeight="1">
      <c r="A48" s="16" t="s">
        <v>115</v>
      </c>
      <c r="B48" s="23">
        <f>SUM(B49:B56)</f>
        <v>806709.7200000001</v>
      </c>
      <c r="C48" s="23">
        <f aca="true" t="shared" si="12" ref="C48:J48">SUM(C49:C56)</f>
        <v>1190541.71</v>
      </c>
      <c r="D48" s="23">
        <f t="shared" si="12"/>
        <v>1490083.59</v>
      </c>
      <c r="E48" s="23">
        <f t="shared" si="12"/>
        <v>726370.1900000001</v>
      </c>
      <c r="F48" s="23">
        <f t="shared" si="12"/>
        <v>1032923.04</v>
      </c>
      <c r="G48" s="23">
        <f t="shared" si="12"/>
        <v>1460535.79</v>
      </c>
      <c r="H48" s="23">
        <f t="shared" si="12"/>
        <v>685790.91</v>
      </c>
      <c r="I48" s="23">
        <f t="shared" si="12"/>
        <v>268722.35</v>
      </c>
      <c r="J48" s="23">
        <f t="shared" si="12"/>
        <v>484924.08999999997</v>
      </c>
      <c r="K48" s="23">
        <f aca="true" t="shared" si="13" ref="K48:K57">SUM(B48:J48)</f>
        <v>8146601.390000001</v>
      </c>
    </row>
    <row r="49" spans="1:11" ht="17.25" customHeight="1">
      <c r="A49" s="34" t="s">
        <v>46</v>
      </c>
      <c r="B49" s="23">
        <f aca="true" t="shared" si="14" ref="B49:H49">ROUND(B30*B7,2)</f>
        <v>804115.05</v>
      </c>
      <c r="C49" s="23">
        <f t="shared" si="14"/>
        <v>1184113.29</v>
      </c>
      <c r="D49" s="23">
        <f t="shared" si="14"/>
        <v>1485941.85</v>
      </c>
      <c r="E49" s="23">
        <f t="shared" si="14"/>
        <v>724102.68</v>
      </c>
      <c r="F49" s="23">
        <f t="shared" si="14"/>
        <v>1029411.5</v>
      </c>
      <c r="G49" s="23">
        <f t="shared" si="14"/>
        <v>1455519.71</v>
      </c>
      <c r="H49" s="23">
        <f t="shared" si="14"/>
        <v>656945.5</v>
      </c>
      <c r="I49" s="23">
        <f>ROUND(I30*I7,2)</f>
        <v>267656.63</v>
      </c>
      <c r="J49" s="23">
        <f>ROUND(J30*J7,2)</f>
        <v>482707.05</v>
      </c>
      <c r="K49" s="23">
        <f t="shared" si="13"/>
        <v>8090513.26</v>
      </c>
    </row>
    <row r="50" spans="1:11" ht="17.25" customHeight="1">
      <c r="A50" s="34" t="s">
        <v>47</v>
      </c>
      <c r="B50" s="19">
        <v>0</v>
      </c>
      <c r="C50" s="23">
        <f>ROUND(C31*C7,2)</f>
        <v>2632.06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2632.06</v>
      </c>
    </row>
    <row r="51" spans="1:11" ht="17.25" customHeight="1">
      <c r="A51" s="68" t="s">
        <v>108</v>
      </c>
      <c r="B51" s="69">
        <f aca="true" t="shared" si="15" ref="B51:H51">ROUND(B32*B7,2)</f>
        <v>-1497.01</v>
      </c>
      <c r="C51" s="69">
        <f t="shared" si="15"/>
        <v>-1977.36</v>
      </c>
      <c r="D51" s="69">
        <f t="shared" si="15"/>
        <v>-2244.02</v>
      </c>
      <c r="E51" s="69">
        <f t="shared" si="15"/>
        <v>-1177.89</v>
      </c>
      <c r="F51" s="69">
        <f t="shared" si="15"/>
        <v>-1769.98</v>
      </c>
      <c r="G51" s="69">
        <f t="shared" si="15"/>
        <v>-2414</v>
      </c>
      <c r="H51" s="69">
        <f t="shared" si="15"/>
        <v>-1120.73</v>
      </c>
      <c r="I51" s="19">
        <v>0</v>
      </c>
      <c r="J51" s="19">
        <v>0</v>
      </c>
      <c r="K51" s="69">
        <f>SUM(B51:J51)</f>
        <v>-12200.99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26251.1</v>
      </c>
      <c r="I53" s="31">
        <f>+I35</f>
        <v>0</v>
      </c>
      <c r="J53" s="31">
        <f>+J35</f>
        <v>0</v>
      </c>
      <c r="K53" s="23">
        <f t="shared" si="13"/>
        <v>26251.1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18126.44</v>
      </c>
      <c r="C57" s="36">
        <v>22925.49</v>
      </c>
      <c r="D57" s="36">
        <v>26304.86</v>
      </c>
      <c r="E57" s="36">
        <v>21816.61</v>
      </c>
      <c r="F57" s="36">
        <v>22777.88</v>
      </c>
      <c r="G57" s="36">
        <v>29123.89</v>
      </c>
      <c r="H57" s="36">
        <v>19491.8</v>
      </c>
      <c r="I57" s="19">
        <v>0</v>
      </c>
      <c r="J57" s="36">
        <v>13687.76</v>
      </c>
      <c r="K57" s="36">
        <f t="shared" si="13"/>
        <v>174254.73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-111666.8</v>
      </c>
      <c r="C61" s="35">
        <f t="shared" si="16"/>
        <v>-167219.51</v>
      </c>
      <c r="D61" s="35">
        <f t="shared" si="16"/>
        <v>-152228.4</v>
      </c>
      <c r="E61" s="35">
        <f t="shared" si="16"/>
        <v>-109756.15</v>
      </c>
      <c r="F61" s="35">
        <f t="shared" si="16"/>
        <v>-109550.84999999999</v>
      </c>
      <c r="G61" s="35">
        <f t="shared" si="16"/>
        <v>-136967.65</v>
      </c>
      <c r="H61" s="35">
        <f t="shared" si="16"/>
        <v>-109820</v>
      </c>
      <c r="I61" s="35">
        <f t="shared" si="16"/>
        <v>-29803.78</v>
      </c>
      <c r="J61" s="35">
        <f t="shared" si="16"/>
        <v>-64032.75</v>
      </c>
      <c r="K61" s="35">
        <f>SUM(B61:J61)</f>
        <v>-991045.89</v>
      </c>
    </row>
    <row r="62" spans="1:11" ht="18.75" customHeight="1">
      <c r="A62" s="16" t="s">
        <v>77</v>
      </c>
      <c r="B62" s="35">
        <f aca="true" t="shared" si="17" ref="B62:J62">B63+B64+B65+B66+B67+B68</f>
        <v>-111666.8</v>
      </c>
      <c r="C62" s="35">
        <f t="shared" si="17"/>
        <v>-167101.2</v>
      </c>
      <c r="D62" s="35">
        <f t="shared" si="17"/>
        <v>-151148.8</v>
      </c>
      <c r="E62" s="35">
        <f t="shared" si="17"/>
        <v>-103546.2</v>
      </c>
      <c r="F62" s="35">
        <f t="shared" si="17"/>
        <v>-109170.2</v>
      </c>
      <c r="G62" s="35">
        <f t="shared" si="17"/>
        <v>-136955.8</v>
      </c>
      <c r="H62" s="35">
        <f t="shared" si="17"/>
        <v>-109820</v>
      </c>
      <c r="I62" s="35">
        <f t="shared" si="17"/>
        <v>-24297.2</v>
      </c>
      <c r="J62" s="35">
        <f t="shared" si="17"/>
        <v>-55107.6</v>
      </c>
      <c r="K62" s="35">
        <f aca="true" t="shared" si="18" ref="K62:K98">SUM(B62:J62)</f>
        <v>-968813.7999999999</v>
      </c>
    </row>
    <row r="63" spans="1:11" ht="18.75" customHeight="1">
      <c r="A63" s="12" t="s">
        <v>78</v>
      </c>
      <c r="B63" s="35">
        <f>-ROUND(B9*$D$3,2)</f>
        <v>-111666.8</v>
      </c>
      <c r="C63" s="35">
        <f aca="true" t="shared" si="19" ref="C63:J63">-ROUND(C9*$D$3,2)</f>
        <v>-167101.2</v>
      </c>
      <c r="D63" s="35">
        <f t="shared" si="19"/>
        <v>-151148.8</v>
      </c>
      <c r="E63" s="35">
        <f t="shared" si="19"/>
        <v>-103546.2</v>
      </c>
      <c r="F63" s="35">
        <f t="shared" si="19"/>
        <v>-109170.2</v>
      </c>
      <c r="G63" s="35">
        <f t="shared" si="19"/>
        <v>-136955.8</v>
      </c>
      <c r="H63" s="35">
        <f t="shared" si="19"/>
        <v>-109820</v>
      </c>
      <c r="I63" s="35">
        <f t="shared" si="19"/>
        <v>-24297.2</v>
      </c>
      <c r="J63" s="35">
        <f t="shared" si="19"/>
        <v>-55107.6</v>
      </c>
      <c r="K63" s="35">
        <f t="shared" si="18"/>
        <v>-968813.7999999999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102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109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55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ht="18.75" customHeight="1">
      <c r="A69" s="12" t="s">
        <v>82</v>
      </c>
      <c r="B69" s="19">
        <v>0</v>
      </c>
      <c r="C69" s="35">
        <f aca="true" t="shared" si="20" ref="C69:J69">SUM(C70:C96)</f>
        <v>-118.31</v>
      </c>
      <c r="D69" s="35">
        <f t="shared" si="20"/>
        <v>-1079.6</v>
      </c>
      <c r="E69" s="35">
        <f t="shared" si="20"/>
        <v>-6209.95</v>
      </c>
      <c r="F69" s="35">
        <f t="shared" si="20"/>
        <v>-380.65</v>
      </c>
      <c r="G69" s="35">
        <f t="shared" si="20"/>
        <v>-11.85</v>
      </c>
      <c r="H69" s="35">
        <f t="shared" si="20"/>
        <v>0</v>
      </c>
      <c r="I69" s="35">
        <f t="shared" si="20"/>
        <v>-5506.58</v>
      </c>
      <c r="J69" s="35">
        <f t="shared" si="20"/>
        <v>-8925.15</v>
      </c>
      <c r="K69" s="35">
        <f t="shared" si="18"/>
        <v>-22232.089999999997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-118.31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35">
        <f t="shared" si="18"/>
        <v>-142.01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61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-6209.95</v>
      </c>
      <c r="F93" s="19">
        <v>0</v>
      </c>
      <c r="G93" s="19">
        <v>0</v>
      </c>
      <c r="H93" s="19">
        <v>0</v>
      </c>
      <c r="I93" s="48">
        <v>-3385.9</v>
      </c>
      <c r="J93" s="48">
        <v>-8925.15</v>
      </c>
      <c r="K93" s="48">
        <f t="shared" si="18"/>
        <v>-18521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129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 t="shared" si="18"/>
        <v>0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713169.36</v>
      </c>
      <c r="C101" s="24">
        <f t="shared" si="21"/>
        <v>1046247.69</v>
      </c>
      <c r="D101" s="24">
        <f t="shared" si="21"/>
        <v>1364160.05</v>
      </c>
      <c r="E101" s="24">
        <f t="shared" si="21"/>
        <v>638430.6500000001</v>
      </c>
      <c r="F101" s="24">
        <f t="shared" si="21"/>
        <v>946150.0700000001</v>
      </c>
      <c r="G101" s="24">
        <f t="shared" si="21"/>
        <v>1352692.0299999998</v>
      </c>
      <c r="H101" s="24">
        <f t="shared" si="21"/>
        <v>595462.7100000001</v>
      </c>
      <c r="I101" s="24">
        <f>+I102+I103</f>
        <v>238918.56999999998</v>
      </c>
      <c r="J101" s="24">
        <f>+J102+J103</f>
        <v>434579.1</v>
      </c>
      <c r="K101" s="48">
        <f>SUM(B101:J101)</f>
        <v>7329810.2299999995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695042.92</v>
      </c>
      <c r="C102" s="24">
        <f t="shared" si="22"/>
        <v>1023322.2</v>
      </c>
      <c r="D102" s="24">
        <f t="shared" si="22"/>
        <v>1337855.19</v>
      </c>
      <c r="E102" s="24">
        <f t="shared" si="22"/>
        <v>616614.0400000002</v>
      </c>
      <c r="F102" s="24">
        <f t="shared" si="22"/>
        <v>923372.1900000001</v>
      </c>
      <c r="G102" s="24">
        <f t="shared" si="22"/>
        <v>1323568.14</v>
      </c>
      <c r="H102" s="24">
        <f t="shared" si="22"/>
        <v>575970.91</v>
      </c>
      <c r="I102" s="24">
        <f t="shared" si="22"/>
        <v>238918.56999999998</v>
      </c>
      <c r="J102" s="24">
        <f t="shared" si="22"/>
        <v>420891.33999999997</v>
      </c>
      <c r="K102" s="48">
        <f>SUM(B102:J102)</f>
        <v>7155555.5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18126.44</v>
      </c>
      <c r="C103" s="24">
        <f t="shared" si="23"/>
        <v>22925.49</v>
      </c>
      <c r="D103" s="24">
        <f t="shared" si="23"/>
        <v>26304.86</v>
      </c>
      <c r="E103" s="24">
        <f t="shared" si="23"/>
        <v>21816.61</v>
      </c>
      <c r="F103" s="24">
        <f t="shared" si="23"/>
        <v>22777.88</v>
      </c>
      <c r="G103" s="24">
        <f t="shared" si="23"/>
        <v>29123.89</v>
      </c>
      <c r="H103" s="24">
        <f t="shared" si="23"/>
        <v>19491.8</v>
      </c>
      <c r="I103" s="19">
        <f t="shared" si="23"/>
        <v>0</v>
      </c>
      <c r="J103" s="24">
        <f t="shared" si="23"/>
        <v>13687.76</v>
      </c>
      <c r="K103" s="48">
        <f>SUM(B103:J103)</f>
        <v>174254.73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7329810.259999999</v>
      </c>
      <c r="L109" s="54"/>
    </row>
    <row r="110" spans="1:11" ht="18.75" customHeight="1">
      <c r="A110" s="26" t="s">
        <v>73</v>
      </c>
      <c r="B110" s="27">
        <v>93052.92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93052.92</v>
      </c>
    </row>
    <row r="111" spans="1:11" ht="18.75" customHeight="1">
      <c r="A111" s="26" t="s">
        <v>74</v>
      </c>
      <c r="B111" s="27">
        <v>620116.44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620116.44</v>
      </c>
    </row>
    <row r="112" spans="1:11" ht="18.75" customHeight="1">
      <c r="A112" s="26" t="s">
        <v>75</v>
      </c>
      <c r="B112" s="40">
        <v>0</v>
      </c>
      <c r="C112" s="27">
        <f>+C101</f>
        <v>1046247.69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1046247.69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1364160.05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1364160.05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638430.6500000001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638430.6500000001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175997.05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175997.05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334877.03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334877.03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52722.89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52722.89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382553.1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382553.1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414404.71</v>
      </c>
      <c r="H119" s="40">
        <v>0</v>
      </c>
      <c r="I119" s="40">
        <v>0</v>
      </c>
      <c r="J119" s="40">
        <v>0</v>
      </c>
      <c r="K119" s="41">
        <f t="shared" si="24"/>
        <v>414404.71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35435.2</v>
      </c>
      <c r="H120" s="40">
        <v>0</v>
      </c>
      <c r="I120" s="40">
        <v>0</v>
      </c>
      <c r="J120" s="40">
        <v>0</v>
      </c>
      <c r="K120" s="41">
        <f t="shared" si="24"/>
        <v>35435.2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213248.8</v>
      </c>
      <c r="H121" s="40">
        <v>0</v>
      </c>
      <c r="I121" s="40">
        <v>0</v>
      </c>
      <c r="J121" s="40">
        <v>0</v>
      </c>
      <c r="K121" s="41">
        <f t="shared" si="24"/>
        <v>213248.8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184260.49</v>
      </c>
      <c r="H122" s="40">
        <v>0</v>
      </c>
      <c r="I122" s="40">
        <v>0</v>
      </c>
      <c r="J122" s="40">
        <v>0</v>
      </c>
      <c r="K122" s="41">
        <f t="shared" si="24"/>
        <v>184260.49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505342.85</v>
      </c>
      <c r="H123" s="40">
        <v>0</v>
      </c>
      <c r="I123" s="40">
        <v>0</v>
      </c>
      <c r="J123" s="40">
        <v>0</v>
      </c>
      <c r="K123" s="41">
        <f t="shared" si="24"/>
        <v>505342.85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216401.58</v>
      </c>
      <c r="I124" s="40">
        <v>0</v>
      </c>
      <c r="J124" s="40">
        <v>0</v>
      </c>
      <c r="K124" s="41">
        <f t="shared" si="24"/>
        <v>216401.58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379061.14</v>
      </c>
      <c r="I125" s="40">
        <v>0</v>
      </c>
      <c r="J125" s="40">
        <v>0</v>
      </c>
      <c r="K125" s="41">
        <f t="shared" si="24"/>
        <v>379061.14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238918.57</v>
      </c>
      <c r="J126" s="40">
        <v>0</v>
      </c>
      <c r="K126" s="41">
        <f t="shared" si="24"/>
        <v>238918.57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434579.1</v>
      </c>
      <c r="K127" s="44">
        <f t="shared" si="24"/>
        <v>434579.1</v>
      </c>
    </row>
    <row r="128" spans="1:11" ht="18.75" customHeight="1">
      <c r="A128" s="39"/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/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2016-01-21T18:24:27Z</dcterms:modified>
  <cp:category/>
  <cp:version/>
  <cp:contentType/>
  <cp:contentStatus/>
</cp:coreProperties>
</file>