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<sst xmlns="http://schemas.openxmlformats.org/spreadsheetml/2006/main" count="134" uniqueCount="134">
  <si>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</si>
  <si>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</si>
  <si>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</si>
  <si>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</si>
  <si>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</si>
  <si>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</si>
  <si>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</si>
  <si>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</si>
  <si>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</si>
  <si>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</si>
  <si>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</si>
  <si>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</si>
  <si>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</si>
  <si>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</si>
  <si>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</si>
  <si>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</si>
  <si>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</si>
  <si>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</si>
  <si>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</si>
  <si>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</si>
  <si>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</si>
  <si>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</si>
  <si>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</si>
  <si>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</si>
  <si>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</si>
  <si>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</si>
  <si>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</si>
  <si>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</si>
  <si>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</si>
  <si>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</si>
  <si>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</si>
  <si>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</si>
  <si>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</si>
  <si>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</si>
  <si>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</si>
  <si>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</si>
  <si>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</si>
  <si>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</si>
  <si>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</si>
  <si>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</si>
  <si>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</si>
  <si>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</si>
  <si>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</si>
  <si>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</si>
  <si>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</si>
  <si>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</si>
  <si>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</si>
  <si>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</si>
  <si>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</si>
  <si>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</si>
  <si>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</si>
  <si>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</si>
  <si>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</si>
  <si>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</si>
  <si>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</si>
  <si>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</si>
  <si>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</si>
  <si>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</si>
  <si>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</si>
  <si>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</si>
  <si>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</si>
  <si>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</si>
  <si>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</si>
  <si>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</si>
  <si>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</si>
  <si>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</si>
  <si>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</si>
  <si>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</si>
  <si>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</si>
  <si>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</si>
  <si>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</si>
  <si>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</si>
  <si>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</si>
  <si>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</si>
  <si>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</si>
  <si>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</si>
  <si>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</si>
  <si>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</si>
  <si>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</si>
  <si>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</si>
  <si>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</si>
  <si>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</si>
  <si>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</si>
  <si>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</si>
  <si>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</si>
  <si>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</si>
  <si>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</si>
  <si>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</si>
  <si>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</si>
  <si>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</si>
  <si>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</si>
  <si>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</si>
  <si>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</si>
  <si>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</si>
  <si>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</si>
  <si>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</si>
  <si>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</si>
  <si>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</si>
  <si>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</si>
  <si>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</si>
  <si>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</si>
  <si>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</si>
  <si>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</si>
  <si>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</si>
  <si>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</si>
  <si>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</si>
  <si>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</si>
  <si>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</si>
  <si>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</si>
  <si>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</si>
  <si>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</si>
  <si>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</si>
  <si>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</si>
  <si>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</si>
  <si>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</si>
  <si>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</si>
  <si>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</si>
  <si>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</si>
  <si>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</si>
  <si>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</si>
  <si>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</si>
  <si>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</si>
  <si>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</si>
  <si>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</si>
  <si>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</si>
  <si>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</si>
  <si>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</si>
  <si>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</si>
  <si>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15/01/16 - VENCIMENTO 22/01/16</t>
  </si>
  <si>
    <t>6.3. Revisão de Remuneração pelo Transporte Coletivo ¹</t>
  </si>
  <si>
    <t>Notas:</t>
  </si>
  <si>
    <t xml:space="preserve">       ¹ - Ajuste dos valores da energia para tração de setembro/15.</t>
  </si>
  <si>
    <t>6.4. Revisão de Remuneração pelo Serviço Atende ²</t>
  </si>
  <si>
    <t xml:space="preserve">       ² - Frota operacional de março/15.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</si>
</sst>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514813</v>
      </c>
      <c r="C7" s="9">
        <f t="shared" si="0"/>
        <v>646733</v>
      </c>
      <c r="D7" s="9">
        <f t="shared" si="0"/>
        <v>669335</v>
      </c>
      <c r="E7" s="9">
        <f t="shared" si="0"/>
        <v>464976</v>
      </c>
      <c r="F7" s="9">
        <f t="shared" si="0"/>
        <v>625509</v>
      </c>
      <c r="G7" s="9">
        <f t="shared" si="0"/>
        <v>1071142</v>
      </c>
      <c r="H7" s="9">
        <f t="shared" si="0"/>
        <v>467093</v>
      </c>
      <c r="I7" s="9">
        <f t="shared" si="0"/>
        <v>104859</v>
      </c>
      <c r="J7" s="9">
        <f t="shared" si="0"/>
        <v>273531</v>
      </c>
      <c r="K7" s="9">
        <f t="shared" si="0"/>
        <v>4837991</v>
      </c>
      <c r="L7" s="52"/>
    </row>
    <row r="8" spans="1:11" ht="17.25" customHeight="1">
      <c r="A8" s="10" t="s">
        <v>101</v>
      </c>
      <c r="B8" s="11">
        <f>B9+B12+B16</f>
        <v>288988</v>
      </c>
      <c r="C8" s="11">
        <f aca="true" t="shared" si="1" ref="C8:J8">C9+C12+C16</f>
        <v>377587</v>
      </c>
      <c r="D8" s="11">
        <f t="shared" si="1"/>
        <v>363358</v>
      </c>
      <c r="E8" s="11">
        <f t="shared" si="1"/>
        <v>267462</v>
      </c>
      <c r="F8" s="11">
        <f t="shared" si="1"/>
        <v>341607</v>
      </c>
      <c r="G8" s="11">
        <f t="shared" si="1"/>
        <v>573628</v>
      </c>
      <c r="H8" s="11">
        <f t="shared" si="1"/>
        <v>281401</v>
      </c>
      <c r="I8" s="11">
        <f t="shared" si="1"/>
        <v>53630</v>
      </c>
      <c r="J8" s="11">
        <f t="shared" si="1"/>
        <v>149572</v>
      </c>
      <c r="K8" s="11">
        <f>SUM(B8:J8)</f>
        <v>2697233</v>
      </c>
    </row>
    <row r="9" spans="1:11" ht="17.25" customHeight="1">
      <c r="A9" s="15" t="s">
        <v>17</v>
      </c>
      <c r="B9" s="13">
        <f>+B10+B11</f>
        <v>38254</v>
      </c>
      <c r="C9" s="13">
        <f aca="true" t="shared" si="2" ref="C9:J9">+C10+C11</f>
        <v>53629</v>
      </c>
      <c r="D9" s="13">
        <f t="shared" si="2"/>
        <v>45780</v>
      </c>
      <c r="E9" s="13">
        <f t="shared" si="2"/>
        <v>37094</v>
      </c>
      <c r="F9" s="13">
        <f t="shared" si="2"/>
        <v>39459</v>
      </c>
      <c r="G9" s="13">
        <f t="shared" si="2"/>
        <v>52292</v>
      </c>
      <c r="H9" s="13">
        <f t="shared" si="2"/>
        <v>45870</v>
      </c>
      <c r="I9" s="13">
        <f t="shared" si="2"/>
        <v>8758</v>
      </c>
      <c r="J9" s="13">
        <f t="shared" si="2"/>
        <v>17608</v>
      </c>
      <c r="K9" s="11">
        <f>SUM(B9:J9)</f>
        <v>338744</v>
      </c>
    </row>
    <row r="10" spans="1:11" ht="17.25" customHeight="1">
      <c r="A10" s="29" t="s">
        <v>18</v>
      </c>
      <c r="B10" s="13">
        <v>38254</v>
      </c>
      <c r="C10" s="13">
        <v>53629</v>
      </c>
      <c r="D10" s="13">
        <v>45780</v>
      </c>
      <c r="E10" s="13">
        <v>37094</v>
      </c>
      <c r="F10" s="13">
        <v>39459</v>
      </c>
      <c r="G10" s="13">
        <v>52292</v>
      </c>
      <c r="H10" s="13">
        <v>45870</v>
      </c>
      <c r="I10" s="13">
        <v>8758</v>
      </c>
      <c r="J10" s="13">
        <v>17608</v>
      </c>
      <c r="K10" s="11">
        <f>SUM(B10:J10)</f>
        <v>338744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233122</v>
      </c>
      <c r="C12" s="17">
        <f t="shared" si="3"/>
        <v>301906</v>
      </c>
      <c r="D12" s="17">
        <f t="shared" si="3"/>
        <v>295393</v>
      </c>
      <c r="E12" s="17">
        <f t="shared" si="3"/>
        <v>214674</v>
      </c>
      <c r="F12" s="17">
        <f t="shared" si="3"/>
        <v>278349</v>
      </c>
      <c r="G12" s="17">
        <f t="shared" si="3"/>
        <v>479898</v>
      </c>
      <c r="H12" s="17">
        <f t="shared" si="3"/>
        <v>220253</v>
      </c>
      <c r="I12" s="17">
        <f t="shared" si="3"/>
        <v>41207</v>
      </c>
      <c r="J12" s="17">
        <f t="shared" si="3"/>
        <v>122504</v>
      </c>
      <c r="K12" s="11">
        <f aca="true" t="shared" si="4" ref="K12:K27">SUM(B12:J12)</f>
        <v>2187306</v>
      </c>
    </row>
    <row r="13" spans="1:13" ht="17.25" customHeight="1">
      <c r="A13" s="14" t="s">
        <v>20</v>
      </c>
      <c r="B13" s="13">
        <v>118066</v>
      </c>
      <c r="C13" s="13">
        <v>163192</v>
      </c>
      <c r="D13" s="13">
        <v>164387</v>
      </c>
      <c r="E13" s="13">
        <v>115229</v>
      </c>
      <c r="F13" s="13">
        <v>149646</v>
      </c>
      <c r="G13" s="13">
        <v>240829</v>
      </c>
      <c r="H13" s="13">
        <v>111432</v>
      </c>
      <c r="I13" s="13">
        <v>24409</v>
      </c>
      <c r="J13" s="13">
        <v>67545</v>
      </c>
      <c r="K13" s="11">
        <f t="shared" si="4"/>
        <v>1154735</v>
      </c>
      <c r="L13" s="52"/>
      <c r="M13" s="53"/>
    </row>
    <row r="14" spans="1:12" ht="17.25" customHeight="1">
      <c r="A14" s="14" t="s">
        <v>21</v>
      </c>
      <c r="B14" s="13">
        <v>112664</v>
      </c>
      <c r="C14" s="13">
        <v>135371</v>
      </c>
      <c r="D14" s="13">
        <v>128169</v>
      </c>
      <c r="E14" s="13">
        <v>97062</v>
      </c>
      <c r="F14" s="13">
        <v>126199</v>
      </c>
      <c r="G14" s="13">
        <v>235114</v>
      </c>
      <c r="H14" s="13">
        <v>105486</v>
      </c>
      <c r="I14" s="13">
        <v>16218</v>
      </c>
      <c r="J14" s="13">
        <v>54021</v>
      </c>
      <c r="K14" s="11">
        <f t="shared" si="4"/>
        <v>1010304</v>
      </c>
      <c r="L14" s="52"/>
    </row>
    <row r="15" spans="1:11" ht="17.25" customHeight="1">
      <c r="A15" s="14" t="s">
        <v>22</v>
      </c>
      <c r="B15" s="13">
        <v>2392</v>
      </c>
      <c r="C15" s="13">
        <v>3343</v>
      </c>
      <c r="D15" s="13">
        <v>2837</v>
      </c>
      <c r="E15" s="13">
        <v>2383</v>
      </c>
      <c r="F15" s="13">
        <v>2504</v>
      </c>
      <c r="G15" s="13">
        <v>3955</v>
      </c>
      <c r="H15" s="13">
        <v>3335</v>
      </c>
      <c r="I15" s="13">
        <v>580</v>
      </c>
      <c r="J15" s="13">
        <v>938</v>
      </c>
      <c r="K15" s="11">
        <f t="shared" si="4"/>
        <v>22267</v>
      </c>
    </row>
    <row r="16" spans="1:11" ht="17.25" customHeight="1">
      <c r="A16" s="15" t="s">
        <v>97</v>
      </c>
      <c r="B16" s="13">
        <f>B17+B18+B19</f>
        <v>17612</v>
      </c>
      <c r="C16" s="13">
        <f aca="true" t="shared" si="5" ref="C16:J16">C17+C18+C19</f>
        <v>22052</v>
      </c>
      <c r="D16" s="13">
        <f t="shared" si="5"/>
        <v>22185</v>
      </c>
      <c r="E16" s="13">
        <f t="shared" si="5"/>
        <v>15694</v>
      </c>
      <c r="F16" s="13">
        <f t="shared" si="5"/>
        <v>23799</v>
      </c>
      <c r="G16" s="13">
        <f t="shared" si="5"/>
        <v>41438</v>
      </c>
      <c r="H16" s="13">
        <f t="shared" si="5"/>
        <v>15278</v>
      </c>
      <c r="I16" s="13">
        <f t="shared" si="5"/>
        <v>3665</v>
      </c>
      <c r="J16" s="13">
        <f t="shared" si="5"/>
        <v>9460</v>
      </c>
      <c r="K16" s="11">
        <f t="shared" si="4"/>
        <v>171183</v>
      </c>
    </row>
    <row r="17" spans="1:11" ht="17.25" customHeight="1">
      <c r="A17" s="14" t="s">
        <v>98</v>
      </c>
      <c r="B17" s="13">
        <v>13186</v>
      </c>
      <c r="C17" s="13">
        <v>17720</v>
      </c>
      <c r="D17" s="13">
        <v>16139</v>
      </c>
      <c r="E17" s="13">
        <v>11643</v>
      </c>
      <c r="F17" s="13">
        <v>17028</v>
      </c>
      <c r="G17" s="13">
        <v>28807</v>
      </c>
      <c r="H17" s="13">
        <v>12090</v>
      </c>
      <c r="I17" s="13">
        <v>2929</v>
      </c>
      <c r="J17" s="13">
        <v>6525</v>
      </c>
      <c r="K17" s="11">
        <f t="shared" si="4"/>
        <v>126067</v>
      </c>
    </row>
    <row r="18" spans="1:11" ht="17.25" customHeight="1">
      <c r="A18" s="14" t="s">
        <v>99</v>
      </c>
      <c r="B18" s="13">
        <v>4303</v>
      </c>
      <c r="C18" s="13">
        <v>4179</v>
      </c>
      <c r="D18" s="13">
        <v>5897</v>
      </c>
      <c r="E18" s="13">
        <v>3947</v>
      </c>
      <c r="F18" s="13">
        <v>6638</v>
      </c>
      <c r="G18" s="13">
        <v>12344</v>
      </c>
      <c r="H18" s="13">
        <v>3062</v>
      </c>
      <c r="I18" s="13">
        <v>708</v>
      </c>
      <c r="J18" s="13">
        <v>2870</v>
      </c>
      <c r="K18" s="11">
        <f t="shared" si="4"/>
        <v>43948</v>
      </c>
    </row>
    <row r="19" spans="1:11" ht="17.25" customHeight="1">
      <c r="A19" s="14" t="s">
        <v>100</v>
      </c>
      <c r="B19" s="13">
        <v>123</v>
      </c>
      <c r="C19" s="13">
        <v>153</v>
      </c>
      <c r="D19" s="13">
        <v>149</v>
      </c>
      <c r="E19" s="13">
        <v>104</v>
      </c>
      <c r="F19" s="13">
        <v>133</v>
      </c>
      <c r="G19" s="13">
        <v>287</v>
      </c>
      <c r="H19" s="13">
        <v>126</v>
      </c>
      <c r="I19" s="13">
        <v>28</v>
      </c>
      <c r="J19" s="13">
        <v>65</v>
      </c>
      <c r="K19" s="11">
        <f t="shared" si="4"/>
        <v>1168</v>
      </c>
    </row>
    <row r="20" spans="1:11" ht="17.25" customHeight="1">
      <c r="A20" s="16" t="s">
        <v>23</v>
      </c>
      <c r="B20" s="11">
        <f>+B21+B22+B23</f>
        <v>172979</v>
      </c>
      <c r="C20" s="11">
        <f aca="true" t="shared" si="6" ref="C20:J20">+C21+C22+C23</f>
        <v>189615</v>
      </c>
      <c r="D20" s="11">
        <f t="shared" si="6"/>
        <v>213644</v>
      </c>
      <c r="E20" s="11">
        <f t="shared" si="6"/>
        <v>140467</v>
      </c>
      <c r="F20" s="11">
        <f t="shared" si="6"/>
        <v>217830</v>
      </c>
      <c r="G20" s="11">
        <f t="shared" si="6"/>
        <v>410290</v>
      </c>
      <c r="H20" s="11">
        <f t="shared" si="6"/>
        <v>138482</v>
      </c>
      <c r="I20" s="11">
        <f t="shared" si="6"/>
        <v>34158</v>
      </c>
      <c r="J20" s="11">
        <f t="shared" si="6"/>
        <v>83615</v>
      </c>
      <c r="K20" s="11">
        <f t="shared" si="4"/>
        <v>1601080</v>
      </c>
    </row>
    <row r="21" spans="1:12" ht="17.25" customHeight="1">
      <c r="A21" s="12" t="s">
        <v>24</v>
      </c>
      <c r="B21" s="13">
        <v>96289</v>
      </c>
      <c r="C21" s="13">
        <v>115676</v>
      </c>
      <c r="D21" s="13">
        <v>132037</v>
      </c>
      <c r="E21" s="13">
        <v>84404</v>
      </c>
      <c r="F21" s="13">
        <v>129327</v>
      </c>
      <c r="G21" s="13">
        <v>223059</v>
      </c>
      <c r="H21" s="13">
        <v>80922</v>
      </c>
      <c r="I21" s="13">
        <v>21985</v>
      </c>
      <c r="J21" s="13">
        <v>50765</v>
      </c>
      <c r="K21" s="11">
        <f t="shared" si="4"/>
        <v>934464</v>
      </c>
      <c r="L21" s="52"/>
    </row>
    <row r="22" spans="1:12" ht="17.25" customHeight="1">
      <c r="A22" s="12" t="s">
        <v>25</v>
      </c>
      <c r="B22" s="13">
        <v>75368</v>
      </c>
      <c r="C22" s="13">
        <v>72317</v>
      </c>
      <c r="D22" s="13">
        <v>79967</v>
      </c>
      <c r="E22" s="13">
        <v>54974</v>
      </c>
      <c r="F22" s="13">
        <v>87133</v>
      </c>
      <c r="G22" s="13">
        <v>184722</v>
      </c>
      <c r="H22" s="13">
        <v>56108</v>
      </c>
      <c r="I22" s="13">
        <v>11884</v>
      </c>
      <c r="J22" s="13">
        <v>32360</v>
      </c>
      <c r="K22" s="11">
        <f t="shared" si="4"/>
        <v>654833</v>
      </c>
      <c r="L22" s="52"/>
    </row>
    <row r="23" spans="1:11" ht="17.25" customHeight="1">
      <c r="A23" s="12" t="s">
        <v>26</v>
      </c>
      <c r="B23" s="13">
        <v>1322</v>
      </c>
      <c r="C23" s="13">
        <v>1622</v>
      </c>
      <c r="D23" s="13">
        <v>1640</v>
      </c>
      <c r="E23" s="13">
        <v>1089</v>
      </c>
      <c r="F23" s="13">
        <v>1370</v>
      </c>
      <c r="G23" s="13">
        <v>2509</v>
      </c>
      <c r="H23" s="13">
        <v>1452</v>
      </c>
      <c r="I23" s="13">
        <v>289</v>
      </c>
      <c r="J23" s="13">
        <v>490</v>
      </c>
      <c r="K23" s="11">
        <f t="shared" si="4"/>
        <v>11783</v>
      </c>
    </row>
    <row r="24" spans="1:11" ht="17.25" customHeight="1">
      <c r="A24" s="16" t="s">
        <v>27</v>
      </c>
      <c r="B24" s="13">
        <v>52846</v>
      </c>
      <c r="C24" s="13">
        <v>79531</v>
      </c>
      <c r="D24" s="13">
        <v>92333</v>
      </c>
      <c r="E24" s="13">
        <v>57047</v>
      </c>
      <c r="F24" s="13">
        <v>66072</v>
      </c>
      <c r="G24" s="13">
        <v>87224</v>
      </c>
      <c r="H24" s="13">
        <v>42159</v>
      </c>
      <c r="I24" s="13">
        <v>17071</v>
      </c>
      <c r="J24" s="13">
        <v>40344</v>
      </c>
      <c r="K24" s="11">
        <f t="shared" si="4"/>
        <v>534627</v>
      </c>
    </row>
    <row r="25" spans="1:12" ht="17.25" customHeight="1">
      <c r="A25" s="12" t="s">
        <v>28</v>
      </c>
      <c r="B25" s="13">
        <v>33821</v>
      </c>
      <c r="C25" s="13">
        <v>50900</v>
      </c>
      <c r="D25" s="13">
        <v>59093</v>
      </c>
      <c r="E25" s="13">
        <v>36510</v>
      </c>
      <c r="F25" s="13">
        <v>42286</v>
      </c>
      <c r="G25" s="13">
        <v>55823</v>
      </c>
      <c r="H25" s="13">
        <v>26982</v>
      </c>
      <c r="I25" s="13">
        <v>10925</v>
      </c>
      <c r="J25" s="13">
        <v>25820</v>
      </c>
      <c r="K25" s="11">
        <f t="shared" si="4"/>
        <v>342160</v>
      </c>
      <c r="L25" s="52"/>
    </row>
    <row r="26" spans="1:12" ht="17.25" customHeight="1">
      <c r="A26" s="12" t="s">
        <v>29</v>
      </c>
      <c r="B26" s="13">
        <v>19025</v>
      </c>
      <c r="C26" s="13">
        <v>28631</v>
      </c>
      <c r="D26" s="13">
        <v>33240</v>
      </c>
      <c r="E26" s="13">
        <v>20537</v>
      </c>
      <c r="F26" s="13">
        <v>23786</v>
      </c>
      <c r="G26" s="13">
        <v>31401</v>
      </c>
      <c r="H26" s="13">
        <v>15177</v>
      </c>
      <c r="I26" s="13">
        <v>6146</v>
      </c>
      <c r="J26" s="13">
        <v>14524</v>
      </c>
      <c r="K26" s="11">
        <f t="shared" si="4"/>
        <v>192467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5051</v>
      </c>
      <c r="I27" s="11">
        <v>0</v>
      </c>
      <c r="J27" s="11">
        <v>0</v>
      </c>
      <c r="K27" s="11">
        <f t="shared" si="4"/>
        <v>5051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106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16061.4</v>
      </c>
      <c r="I35" s="19">
        <v>0</v>
      </c>
      <c r="J35" s="19">
        <v>0</v>
      </c>
      <c r="K35" s="23">
        <f>SUM(B35:J35)</f>
        <v>16061.4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105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1347089.38</v>
      </c>
      <c r="C47" s="22">
        <f aca="true" t="shared" si="11" ref="C47:H47">+C48+C57</f>
        <v>1927457.1099999999</v>
      </c>
      <c r="D47" s="22">
        <f t="shared" si="11"/>
        <v>2245445.1899999995</v>
      </c>
      <c r="E47" s="22">
        <f t="shared" si="11"/>
        <v>1332411.63</v>
      </c>
      <c r="F47" s="22">
        <f t="shared" si="11"/>
        <v>1734948.36</v>
      </c>
      <c r="G47" s="22">
        <f t="shared" si="11"/>
        <v>2551166.93</v>
      </c>
      <c r="H47" s="22">
        <f t="shared" si="11"/>
        <v>1296589.1800000002</v>
      </c>
      <c r="I47" s="22">
        <f>+I48+I57</f>
        <v>502176.39999999997</v>
      </c>
      <c r="J47" s="22">
        <f>+J48+J57</f>
        <v>791638.7200000001</v>
      </c>
      <c r="K47" s="22">
        <f>SUM(B47:J47)</f>
        <v>13728922.9</v>
      </c>
    </row>
    <row r="48" spans="1:11" ht="17.25" customHeight="1">
      <c r="A48" s="16" t="s">
        <v>114</v>
      </c>
      <c r="B48" s="23">
        <f>SUM(B49:B56)</f>
        <v>1328962.94</v>
      </c>
      <c r="C48" s="23">
        <f aca="true" t="shared" si="12" ref="C48:J48">SUM(C49:C56)</f>
        <v>1904531.6199999999</v>
      </c>
      <c r="D48" s="23">
        <f t="shared" si="12"/>
        <v>2219140.3299999996</v>
      </c>
      <c r="E48" s="23">
        <f t="shared" si="12"/>
        <v>1310595.0199999998</v>
      </c>
      <c r="F48" s="23">
        <f t="shared" si="12"/>
        <v>1712170.4800000002</v>
      </c>
      <c r="G48" s="23">
        <f t="shared" si="12"/>
        <v>2522043.04</v>
      </c>
      <c r="H48" s="23">
        <f t="shared" si="12"/>
        <v>1277097.3800000001</v>
      </c>
      <c r="I48" s="23">
        <f t="shared" si="12"/>
        <v>502176.39999999997</v>
      </c>
      <c r="J48" s="23">
        <f t="shared" si="12"/>
        <v>777950.9600000001</v>
      </c>
      <c r="K48" s="23">
        <f aca="true" t="shared" si="13" ref="K48:K57">SUM(B48:J48)</f>
        <v>13554668.170000002</v>
      </c>
    </row>
    <row r="49" spans="1:11" ht="17.25" customHeight="1">
      <c r="A49" s="34" t="s">
        <v>46</v>
      </c>
      <c r="B49" s="23">
        <f aca="true" t="shared" si="14" ref="B49:H49">ROUND(B30*B7,2)</f>
        <v>1327342.36</v>
      </c>
      <c r="C49" s="23">
        <f t="shared" si="14"/>
        <v>1897708.64</v>
      </c>
      <c r="D49" s="23">
        <f t="shared" si="14"/>
        <v>2216101.25</v>
      </c>
      <c r="E49" s="23">
        <f t="shared" si="14"/>
        <v>1309279.42</v>
      </c>
      <c r="F49" s="23">
        <f t="shared" si="14"/>
        <v>1709828.85</v>
      </c>
      <c r="G49" s="23">
        <f t="shared" si="14"/>
        <v>2518790.41</v>
      </c>
      <c r="H49" s="23">
        <f t="shared" si="14"/>
        <v>1259469.57</v>
      </c>
      <c r="I49" s="23">
        <f>ROUND(I30*I7,2)</f>
        <v>501110.68</v>
      </c>
      <c r="J49" s="23">
        <f>ROUND(J30*J7,2)</f>
        <v>775733.92</v>
      </c>
      <c r="K49" s="23">
        <f t="shared" si="13"/>
        <v>13515365.1</v>
      </c>
    </row>
    <row r="50" spans="1:11" ht="17.25" customHeight="1">
      <c r="A50" s="34" t="s">
        <v>47</v>
      </c>
      <c r="B50" s="19">
        <v>0</v>
      </c>
      <c r="C50" s="23">
        <f>ROUND(C31*C7,2)</f>
        <v>4218.25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4218.25</v>
      </c>
    </row>
    <row r="51" spans="1:11" ht="17.25" customHeight="1">
      <c r="A51" s="68" t="s">
        <v>107</v>
      </c>
      <c r="B51" s="69">
        <f aca="true" t="shared" si="15" ref="B51:H51">ROUND(B32*B7,2)</f>
        <v>-2471.1</v>
      </c>
      <c r="C51" s="69">
        <f t="shared" si="15"/>
        <v>-3168.99</v>
      </c>
      <c r="D51" s="69">
        <f t="shared" si="15"/>
        <v>-3346.68</v>
      </c>
      <c r="E51" s="69">
        <f t="shared" si="15"/>
        <v>-2129.8</v>
      </c>
      <c r="F51" s="69">
        <f t="shared" si="15"/>
        <v>-2939.89</v>
      </c>
      <c r="G51" s="69">
        <f t="shared" si="15"/>
        <v>-4177.45</v>
      </c>
      <c r="H51" s="69">
        <f t="shared" si="15"/>
        <v>-2148.63</v>
      </c>
      <c r="I51" s="19">
        <v>0</v>
      </c>
      <c r="J51" s="19">
        <v>0</v>
      </c>
      <c r="K51" s="69">
        <f>SUM(B51:J51)</f>
        <v>-20382.54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16061.4</v>
      </c>
      <c r="I53" s="31">
        <f>+I35</f>
        <v>0</v>
      </c>
      <c r="J53" s="31">
        <f>+J35</f>
        <v>0</v>
      </c>
      <c r="K53" s="23">
        <f t="shared" si="13"/>
        <v>16061.4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113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-285975.04000000004</v>
      </c>
      <c r="C61" s="35">
        <f t="shared" si="16"/>
        <v>-256551.13</v>
      </c>
      <c r="D61" s="35">
        <f t="shared" si="16"/>
        <v>-416388.94</v>
      </c>
      <c r="E61" s="35">
        <f t="shared" si="16"/>
        <v>-388003.03</v>
      </c>
      <c r="F61" s="35">
        <f t="shared" si="16"/>
        <v>-338858.72000000003</v>
      </c>
      <c r="G61" s="35">
        <f t="shared" si="16"/>
        <v>-376854.08999999997</v>
      </c>
      <c r="H61" s="35">
        <f t="shared" si="16"/>
        <v>-217144</v>
      </c>
      <c r="I61" s="35">
        <f t="shared" si="16"/>
        <v>-350866.49</v>
      </c>
      <c r="J61" s="35">
        <f t="shared" si="16"/>
        <v>-108527.48</v>
      </c>
      <c r="K61" s="35">
        <f>SUM(B61:J61)</f>
        <v>-2739168.9200000004</v>
      </c>
    </row>
    <row r="62" spans="1:11" ht="18.75" customHeight="1">
      <c r="A62" s="16" t="s">
        <v>77</v>
      </c>
      <c r="B62" s="35">
        <f aca="true" t="shared" si="17" ref="B62:J62">B63+B64+B65+B66+B67+B68</f>
        <v>-256378.67</v>
      </c>
      <c r="C62" s="35">
        <f t="shared" si="17"/>
        <v>-212952.43000000002</v>
      </c>
      <c r="D62" s="35">
        <f t="shared" si="17"/>
        <v>-209659.81000000003</v>
      </c>
      <c r="E62" s="35">
        <f t="shared" si="17"/>
        <v>-312031.02</v>
      </c>
      <c r="F62" s="35">
        <f t="shared" si="17"/>
        <v>-261042.7</v>
      </c>
      <c r="G62" s="35">
        <f t="shared" si="17"/>
        <v>-289652.25</v>
      </c>
      <c r="H62" s="35">
        <f t="shared" si="17"/>
        <v>-174306</v>
      </c>
      <c r="I62" s="35">
        <f t="shared" si="17"/>
        <v>-33280.4</v>
      </c>
      <c r="J62" s="35">
        <f t="shared" si="17"/>
        <v>-66910.4</v>
      </c>
      <c r="K62" s="35">
        <f aca="true" t="shared" si="18" ref="K62:K99">SUM(B62:J62)</f>
        <v>-1816213.68</v>
      </c>
    </row>
    <row r="63" spans="1:11" ht="18.75" customHeight="1">
      <c r="A63" s="12" t="s">
        <v>78</v>
      </c>
      <c r="B63" s="35">
        <f>-ROUND(B9*$D$3,2)</f>
        <v>-145365.2</v>
      </c>
      <c r="C63" s="35">
        <f aca="true" t="shared" si="19" ref="C63:J63">-ROUND(C9*$D$3,2)</f>
        <v>-203790.2</v>
      </c>
      <c r="D63" s="35">
        <f t="shared" si="19"/>
        <v>-173964</v>
      </c>
      <c r="E63" s="35">
        <f t="shared" si="19"/>
        <v>-140957.2</v>
      </c>
      <c r="F63" s="35">
        <f t="shared" si="19"/>
        <v>-149944.2</v>
      </c>
      <c r="G63" s="35">
        <f t="shared" si="19"/>
        <v>-198709.6</v>
      </c>
      <c r="H63" s="35">
        <f t="shared" si="19"/>
        <v>-174306</v>
      </c>
      <c r="I63" s="35">
        <f t="shared" si="19"/>
        <v>-33280.4</v>
      </c>
      <c r="J63" s="35">
        <f t="shared" si="19"/>
        <v>-66910.4</v>
      </c>
      <c r="K63" s="35">
        <f t="shared" si="18"/>
        <v>-1287227.1999999997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-1056.4</v>
      </c>
      <c r="C65" s="35">
        <v>-330.6</v>
      </c>
      <c r="D65" s="35">
        <v>-490.2</v>
      </c>
      <c r="E65" s="35">
        <v>-1482</v>
      </c>
      <c r="F65" s="35">
        <v>-604.2</v>
      </c>
      <c r="G65" s="35">
        <v>-532</v>
      </c>
      <c r="H65" s="19">
        <v>0</v>
      </c>
      <c r="I65" s="19">
        <v>0</v>
      </c>
      <c r="J65" s="19">
        <v>0</v>
      </c>
      <c r="K65" s="35">
        <f t="shared" si="18"/>
        <v>-4495.4</v>
      </c>
    </row>
    <row r="66" spans="1:11" ht="18.75" customHeight="1">
      <c r="A66" s="12" t="s">
        <v>108</v>
      </c>
      <c r="B66" s="35">
        <v>-3503.6</v>
      </c>
      <c r="C66" s="35">
        <v>-1702.4</v>
      </c>
      <c r="D66" s="35">
        <v>-1489.6</v>
      </c>
      <c r="E66" s="35">
        <v>-3245.2</v>
      </c>
      <c r="F66" s="35">
        <v>-790.4</v>
      </c>
      <c r="G66" s="35">
        <v>-1276.8</v>
      </c>
      <c r="H66" s="19">
        <v>0</v>
      </c>
      <c r="I66" s="19">
        <v>0</v>
      </c>
      <c r="J66" s="19">
        <v>0</v>
      </c>
      <c r="K66" s="35">
        <f t="shared" si="18"/>
        <v>-12007.999999999998</v>
      </c>
    </row>
    <row r="67" spans="1:11" ht="18.75" customHeight="1">
      <c r="A67" s="12" t="s">
        <v>55</v>
      </c>
      <c r="B67" s="47">
        <v>-106363.47</v>
      </c>
      <c r="C67" s="47">
        <v>-7084.23</v>
      </c>
      <c r="D67" s="47">
        <v>-33671.01</v>
      </c>
      <c r="E67" s="47">
        <v>-166301.62</v>
      </c>
      <c r="F67" s="47">
        <v>-109703.9</v>
      </c>
      <c r="G67" s="47">
        <v>-89133.85</v>
      </c>
      <c r="H67" s="19">
        <v>0</v>
      </c>
      <c r="I67" s="19">
        <v>0</v>
      </c>
      <c r="J67" s="19">
        <v>0</v>
      </c>
      <c r="K67" s="35">
        <f t="shared" si="18"/>
        <v>-512258.07999999996</v>
      </c>
    </row>
    <row r="68" spans="1:11" ht="18.75" customHeight="1">
      <c r="A68" s="12" t="s">
        <v>56</v>
      </c>
      <c r="B68" s="47">
        <v>-90</v>
      </c>
      <c r="C68" s="47">
        <v>-45</v>
      </c>
      <c r="D68" s="47">
        <v>-45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-225</v>
      </c>
    </row>
    <row r="69" spans="1:11" ht="18.75" customHeight="1">
      <c r="A69" s="12" t="s">
        <v>82</v>
      </c>
      <c r="B69" s="35">
        <f>SUM(B70:B96)</f>
        <v>-29596.37</v>
      </c>
      <c r="C69" s="35">
        <f aca="true" t="shared" si="20" ref="C69:J69">SUM(C70:C96)</f>
        <v>-43598.7</v>
      </c>
      <c r="D69" s="35">
        <f t="shared" si="20"/>
        <v>-206729.12999999998</v>
      </c>
      <c r="E69" s="35">
        <f t="shared" si="20"/>
        <v>-76414.16</v>
      </c>
      <c r="F69" s="35">
        <f t="shared" si="20"/>
        <v>-77816.02</v>
      </c>
      <c r="G69" s="35">
        <f t="shared" si="20"/>
        <v>-87201.84</v>
      </c>
      <c r="H69" s="35">
        <f t="shared" si="20"/>
        <v>-42838</v>
      </c>
      <c r="I69" s="35">
        <f t="shared" si="20"/>
        <v>-81760.55</v>
      </c>
      <c r="J69" s="35">
        <f t="shared" si="20"/>
        <v>-41617.08</v>
      </c>
      <c r="K69" s="35">
        <f t="shared" si="18"/>
        <v>-687571.85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47">
        <v>-14002.15</v>
      </c>
      <c r="C76" s="47">
        <v>-20842.59</v>
      </c>
      <c r="D76" s="47">
        <v>-184249.11</v>
      </c>
      <c r="E76" s="47">
        <v>-50347.88</v>
      </c>
      <c r="F76" s="47">
        <v>-56812.29</v>
      </c>
      <c r="G76" s="47">
        <v>-55763.58</v>
      </c>
      <c r="H76" s="47">
        <v>-27450</v>
      </c>
      <c r="I76" s="47">
        <v>-22902.86</v>
      </c>
      <c r="J76" s="47">
        <v>-16294.42</v>
      </c>
      <c r="K76" s="48">
        <f t="shared" si="18"/>
        <v>-448664.87999999995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-11059.02</v>
      </c>
      <c r="F93" s="19">
        <v>0</v>
      </c>
      <c r="G93" s="19">
        <v>0</v>
      </c>
      <c r="H93" s="19">
        <v>0</v>
      </c>
      <c r="I93" s="48">
        <v>-6327.42</v>
      </c>
      <c r="J93" s="48">
        <v>-14170.33</v>
      </c>
      <c r="K93" s="48">
        <f t="shared" si="18"/>
        <v>-31556.770000000004</v>
      </c>
      <c r="L93" s="55"/>
    </row>
    <row r="94" spans="1:12" ht="18.75" customHeight="1">
      <c r="A94" s="12" t="s">
        <v>115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-235825.54</v>
      </c>
      <c r="J98" s="19">
        <v>0</v>
      </c>
      <c r="K98" s="48">
        <f t="shared" si="18"/>
        <v>-235825.54</v>
      </c>
      <c r="L98" s="55"/>
    </row>
    <row r="99" spans="1:12" ht="18.75" customHeight="1">
      <c r="A99" s="16" t="s">
        <v>132</v>
      </c>
      <c r="B99" s="19">
        <v>0</v>
      </c>
      <c r="C99" s="19">
        <v>0</v>
      </c>
      <c r="D99" s="19">
        <v>0</v>
      </c>
      <c r="E99" s="48">
        <v>442.15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8">
        <f t="shared" si="18"/>
        <v>442.15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1061114.34</v>
      </c>
      <c r="C101" s="24">
        <f t="shared" si="21"/>
        <v>1670905.98</v>
      </c>
      <c r="D101" s="24">
        <f t="shared" si="21"/>
        <v>1829056.2499999998</v>
      </c>
      <c r="E101" s="24">
        <f t="shared" si="21"/>
        <v>944408.5999999997</v>
      </c>
      <c r="F101" s="24">
        <f t="shared" si="21"/>
        <v>1396089.6400000001</v>
      </c>
      <c r="G101" s="24">
        <f t="shared" si="21"/>
        <v>2174312.8400000003</v>
      </c>
      <c r="H101" s="24">
        <f t="shared" si="21"/>
        <v>1079445.1800000002</v>
      </c>
      <c r="I101" s="24">
        <f>+I102+I103</f>
        <v>151309.90999999995</v>
      </c>
      <c r="J101" s="24">
        <f>+J102+J103</f>
        <v>683111.2400000001</v>
      </c>
      <c r="K101" s="48">
        <f>SUM(B101:J101)</f>
        <v>10989753.98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1042987.9</v>
      </c>
      <c r="C102" s="24">
        <f t="shared" si="22"/>
        <v>1647980.49</v>
      </c>
      <c r="D102" s="24">
        <f t="shared" si="22"/>
        <v>1802751.3899999997</v>
      </c>
      <c r="E102" s="24">
        <f t="shared" si="22"/>
        <v>922149.8399999997</v>
      </c>
      <c r="F102" s="24">
        <f t="shared" si="22"/>
        <v>1373311.7600000002</v>
      </c>
      <c r="G102" s="24">
        <f t="shared" si="22"/>
        <v>2145188.95</v>
      </c>
      <c r="H102" s="24">
        <f t="shared" si="22"/>
        <v>1059953.3800000001</v>
      </c>
      <c r="I102" s="24">
        <f t="shared" si="22"/>
        <v>151309.90999999995</v>
      </c>
      <c r="J102" s="24">
        <f t="shared" si="22"/>
        <v>669423.4800000001</v>
      </c>
      <c r="K102" s="48">
        <f>SUM(B102:J102)</f>
        <v>10815057.1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22258.760000000002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174696.88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10989753.99</v>
      </c>
      <c r="L109" s="54"/>
    </row>
    <row r="110" spans="1:11" ht="18.75" customHeight="1">
      <c r="A110" s="26" t="s">
        <v>73</v>
      </c>
      <c r="B110" s="27">
        <v>138494.53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138494.53</v>
      </c>
    </row>
    <row r="111" spans="1:11" ht="18.75" customHeight="1">
      <c r="A111" s="26" t="s">
        <v>74</v>
      </c>
      <c r="B111" s="27">
        <v>922619.81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922619.81</v>
      </c>
    </row>
    <row r="112" spans="1:11" ht="18.75" customHeight="1">
      <c r="A112" s="26" t="s">
        <v>75</v>
      </c>
      <c r="B112" s="40">
        <v>0</v>
      </c>
      <c r="C112" s="27">
        <f>+C101</f>
        <v>1670905.98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1670905.98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1829056.2499999998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1829056.2499999998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944408.5999999997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944408.5999999997</v>
      </c>
    </row>
    <row r="115" spans="1:11" ht="18.75" customHeight="1">
      <c r="A115" s="70" t="s">
        <v>109</v>
      </c>
      <c r="B115" s="40">
        <v>0</v>
      </c>
      <c r="C115" s="40">
        <v>0</v>
      </c>
      <c r="D115" s="40">
        <v>0</v>
      </c>
      <c r="E115" s="40">
        <v>0</v>
      </c>
      <c r="F115" s="27">
        <v>260000.77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260000.77</v>
      </c>
    </row>
    <row r="116" spans="1:11" ht="18.75" customHeight="1">
      <c r="A116" s="70" t="s">
        <v>110</v>
      </c>
      <c r="B116" s="40">
        <v>0</v>
      </c>
      <c r="C116" s="40">
        <v>0</v>
      </c>
      <c r="D116" s="40">
        <v>0</v>
      </c>
      <c r="E116" s="40">
        <v>0</v>
      </c>
      <c r="F116" s="27">
        <v>493705.7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493705.7</v>
      </c>
    </row>
    <row r="117" spans="1:11" ht="18.75" customHeight="1">
      <c r="A117" s="70" t="s">
        <v>111</v>
      </c>
      <c r="B117" s="40">
        <v>0</v>
      </c>
      <c r="C117" s="40">
        <v>0</v>
      </c>
      <c r="D117" s="40">
        <v>0</v>
      </c>
      <c r="E117" s="40">
        <v>0</v>
      </c>
      <c r="F117" s="27">
        <v>73420.11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73420.11</v>
      </c>
    </row>
    <row r="118" spans="1:11" ht="18.75" customHeight="1">
      <c r="A118" s="70" t="s">
        <v>118</v>
      </c>
      <c r="B118" s="72">
        <v>0</v>
      </c>
      <c r="C118" s="72">
        <v>0</v>
      </c>
      <c r="D118" s="72">
        <v>0</v>
      </c>
      <c r="E118" s="72">
        <v>0</v>
      </c>
      <c r="F118" s="73">
        <v>568963.06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568963.06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637752.35</v>
      </c>
      <c r="H119" s="40">
        <v>0</v>
      </c>
      <c r="I119" s="40">
        <v>0</v>
      </c>
      <c r="J119" s="40">
        <v>0</v>
      </c>
      <c r="K119" s="41">
        <f t="shared" si="24"/>
        <v>637752.35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51870.52</v>
      </c>
      <c r="H120" s="40">
        <v>0</v>
      </c>
      <c r="I120" s="40">
        <v>0</v>
      </c>
      <c r="J120" s="40">
        <v>0</v>
      </c>
      <c r="K120" s="41">
        <f t="shared" si="24"/>
        <v>51870.52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345796.87</v>
      </c>
      <c r="H121" s="40">
        <v>0</v>
      </c>
      <c r="I121" s="40">
        <v>0</v>
      </c>
      <c r="J121" s="40">
        <v>0</v>
      </c>
      <c r="K121" s="41">
        <f t="shared" si="24"/>
        <v>345796.87</v>
      </c>
    </row>
    <row r="122" spans="1:11" ht="18.75" customHeight="1">
      <c r="A122" s="70" t="s">
        <v>122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315136</v>
      </c>
      <c r="H122" s="40">
        <v>0</v>
      </c>
      <c r="I122" s="40">
        <v>0</v>
      </c>
      <c r="J122" s="40">
        <v>0</v>
      </c>
      <c r="K122" s="41">
        <f t="shared" si="24"/>
        <v>315136</v>
      </c>
    </row>
    <row r="123" spans="1:11" ht="18.75" customHeight="1">
      <c r="A123" s="70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823757.11</v>
      </c>
      <c r="H123" s="40">
        <v>0</v>
      </c>
      <c r="I123" s="40">
        <v>0</v>
      </c>
      <c r="J123" s="40">
        <v>0</v>
      </c>
      <c r="K123" s="41">
        <f t="shared" si="24"/>
        <v>823757.11</v>
      </c>
    </row>
    <row r="124" spans="1:11" ht="18.75" customHeight="1">
      <c r="A124" s="70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392135.61</v>
      </c>
      <c r="I124" s="40">
        <v>0</v>
      </c>
      <c r="J124" s="40">
        <v>0</v>
      </c>
      <c r="K124" s="41">
        <f t="shared" si="24"/>
        <v>392135.61</v>
      </c>
    </row>
    <row r="125" spans="1:11" ht="18.75" customHeight="1">
      <c r="A125" s="70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687309.57</v>
      </c>
      <c r="I125" s="40">
        <v>0</v>
      </c>
      <c r="J125" s="40">
        <v>0</v>
      </c>
      <c r="K125" s="41">
        <f t="shared" si="24"/>
        <v>687309.57</v>
      </c>
    </row>
    <row r="126" spans="1:11" ht="18.75" customHeight="1">
      <c r="A126" s="70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151309.91</v>
      </c>
      <c r="J126" s="40">
        <v>0</v>
      </c>
      <c r="K126" s="41">
        <f t="shared" si="24"/>
        <v>151309.91</v>
      </c>
    </row>
    <row r="127" spans="1:11" ht="18.75" customHeight="1">
      <c r="A127" s="71" t="s">
        <v>127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683111.24</v>
      </c>
      <c r="K127" s="44">
        <f t="shared" si="24"/>
        <v>683111.24</v>
      </c>
    </row>
    <row r="128" spans="1:11" ht="18.75" customHeight="1">
      <c r="A128" s="39" t="s">
        <v>130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 t="s">
        <v>131</v>
      </c>
    </row>
    <row r="130" ht="18.75" customHeight="1">
      <c r="A130" s="59" t="s">
        <v>133</v>
      </c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2016-01-21T18:23:04Z</dcterms:modified>
  <cp:category/>
  <cp:version/>
  <cp:contentType/>
  <cp:contentStatus/>
</cp:coreProperties>
</file>