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<sst xmlns="http://schemas.openxmlformats.org/spreadsheetml/2006/main" count="131" uniqueCount="131">
  <si>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</si>
  <si>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</si>
  <si>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</si>
  <si>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</si>
  <si>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</si>
  <si>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</si>
  <si>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</si>
  <si>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</si>
  <si>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</si>
  <si>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</si>
  <si>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</si>
  <si>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</si>
  <si>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</si>
  <si>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</si>
  <si>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</si>
  <si>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</si>
  <si>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</si>
  <si>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</si>
  <si>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</si>
  <si>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</si>
  <si>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</si>
  <si>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</si>
  <si>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</si>
  <si>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</si>
  <si>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</si>
  <si>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</si>
  <si>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</si>
  <si>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</si>
  <si>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</si>
  <si>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</si>
  <si>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</si>
  <si>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</si>
  <si>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</si>
  <si>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</si>
  <si>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</si>
  <si>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</si>
  <si>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</si>
  <si>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</si>
  <si>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</si>
  <si>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</si>
  <si>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</si>
  <si>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</si>
  <si>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</si>
  <si>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</si>
  <si>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</si>
  <si>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</si>
  <si>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</si>
  <si>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</si>
  <si>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</si>
  <si>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</si>
  <si>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</si>
  <si>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</si>
  <si>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</si>
  <si>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</si>
  <si>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</si>
  <si>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</si>
  <si>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</si>
  <si>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</si>
  <si>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</si>
  <si>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</si>
  <si>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</si>
  <si>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</si>
  <si>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</si>
  <si>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</si>
  <si>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</si>
  <si>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</si>
  <si>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</si>
  <si>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</si>
  <si>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</si>
  <si>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</si>
  <si>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</si>
  <si>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</si>
  <si>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</si>
  <si>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</si>
  <si>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</si>
  <si>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</si>
  <si>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</si>
  <si>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</si>
  <si>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</si>
  <si>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</si>
  <si>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</si>
  <si>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</si>
  <si>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</si>
  <si>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</si>
  <si>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</si>
  <si>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</si>
  <si>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</si>
  <si>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</si>
  <si>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</si>
  <si>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</si>
  <si>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</si>
  <si>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</si>
  <si>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</si>
  <si>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</si>
  <si>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</si>
  <si>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</si>
  <si>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</si>
  <si>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</si>
  <si>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</si>
  <si>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</si>
  <si>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</si>
  <si>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</si>
  <si>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</si>
  <si>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</si>
  <si>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</si>
  <si>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</si>
  <si>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</si>
  <si>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</si>
  <si>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</si>
  <si>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</si>
  <si>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</si>
  <si>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</si>
  <si>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</si>
  <si>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</si>
  <si>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</si>
  <si>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</si>
  <si>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</si>
  <si>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</si>
  <si>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</si>
  <si>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</si>
  <si>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</si>
  <si>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</si>
  <si>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</si>
  <si>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</si>
  <si>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</si>
  <si>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</si>
  <si>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</si>
  <si>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</si>
  <si>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</si>
  <si>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</si>
  <si>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14/01/16 - VENCIMENTO 21/01/16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</si>
</sst>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525393</v>
      </c>
      <c r="C7" s="9">
        <f t="shared" si="0"/>
        <v>657441</v>
      </c>
      <c r="D7" s="9">
        <f t="shared" si="0"/>
        <v>672612</v>
      </c>
      <c r="E7" s="9">
        <f t="shared" si="0"/>
        <v>477108</v>
      </c>
      <c r="F7" s="9">
        <f t="shared" si="0"/>
        <v>630453</v>
      </c>
      <c r="G7" s="9">
        <f t="shared" si="0"/>
        <v>1085521</v>
      </c>
      <c r="H7" s="9">
        <f t="shared" si="0"/>
        <v>471967</v>
      </c>
      <c r="I7" s="9">
        <f t="shared" si="0"/>
        <v>106885</v>
      </c>
      <c r="J7" s="9">
        <f t="shared" si="0"/>
        <v>266204</v>
      </c>
      <c r="K7" s="9">
        <f t="shared" si="0"/>
        <v>4893584</v>
      </c>
      <c r="L7" s="52"/>
    </row>
    <row r="8" spans="1:11" ht="17.25" customHeight="1">
      <c r="A8" s="10" t="s">
        <v>101</v>
      </c>
      <c r="B8" s="11">
        <f>B9+B12+B16</f>
        <v>293201</v>
      </c>
      <c r="C8" s="11">
        <f aca="true" t="shared" si="1" ref="C8:J8">C9+C12+C16</f>
        <v>380545</v>
      </c>
      <c r="D8" s="11">
        <f t="shared" si="1"/>
        <v>366256</v>
      </c>
      <c r="E8" s="11">
        <f t="shared" si="1"/>
        <v>273241</v>
      </c>
      <c r="F8" s="11">
        <f t="shared" si="1"/>
        <v>342962</v>
      </c>
      <c r="G8" s="11">
        <f t="shared" si="1"/>
        <v>577758</v>
      </c>
      <c r="H8" s="11">
        <f t="shared" si="1"/>
        <v>281978</v>
      </c>
      <c r="I8" s="11">
        <f t="shared" si="1"/>
        <v>54699</v>
      </c>
      <c r="J8" s="11">
        <f t="shared" si="1"/>
        <v>145567</v>
      </c>
      <c r="K8" s="11">
        <f>SUM(B8:J8)</f>
        <v>2716207</v>
      </c>
    </row>
    <row r="9" spans="1:11" ht="17.25" customHeight="1">
      <c r="A9" s="15" t="s">
        <v>17</v>
      </c>
      <c r="B9" s="13">
        <f>+B10+B11</f>
        <v>37475</v>
      </c>
      <c r="C9" s="13">
        <f aca="true" t="shared" si="2" ref="C9:J9">+C10+C11</f>
        <v>52091</v>
      </c>
      <c r="D9" s="13">
        <f t="shared" si="2"/>
        <v>43602</v>
      </c>
      <c r="E9" s="13">
        <f t="shared" si="2"/>
        <v>36564</v>
      </c>
      <c r="F9" s="13">
        <f t="shared" si="2"/>
        <v>38209</v>
      </c>
      <c r="G9" s="13">
        <f t="shared" si="2"/>
        <v>50439</v>
      </c>
      <c r="H9" s="13">
        <f t="shared" si="2"/>
        <v>44424</v>
      </c>
      <c r="I9" s="13">
        <f t="shared" si="2"/>
        <v>8860</v>
      </c>
      <c r="J9" s="13">
        <f t="shared" si="2"/>
        <v>16134</v>
      </c>
      <c r="K9" s="11">
        <f>SUM(B9:J9)</f>
        <v>327798</v>
      </c>
    </row>
    <row r="10" spans="1:11" ht="17.25" customHeight="1">
      <c r="A10" s="29" t="s">
        <v>18</v>
      </c>
      <c r="B10" s="13">
        <v>37475</v>
      </c>
      <c r="C10" s="13">
        <v>52091</v>
      </c>
      <c r="D10" s="13">
        <v>43602</v>
      </c>
      <c r="E10" s="13">
        <v>36564</v>
      </c>
      <c r="F10" s="13">
        <v>38209</v>
      </c>
      <c r="G10" s="13">
        <v>50439</v>
      </c>
      <c r="H10" s="13">
        <v>44424</v>
      </c>
      <c r="I10" s="13">
        <v>8860</v>
      </c>
      <c r="J10" s="13">
        <v>16134</v>
      </c>
      <c r="K10" s="11">
        <f>SUM(B10:J10)</f>
        <v>327798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238149</v>
      </c>
      <c r="C12" s="17">
        <f t="shared" si="3"/>
        <v>306506</v>
      </c>
      <c r="D12" s="17">
        <f t="shared" si="3"/>
        <v>300303</v>
      </c>
      <c r="E12" s="17">
        <f t="shared" si="3"/>
        <v>220951</v>
      </c>
      <c r="F12" s="17">
        <f t="shared" si="3"/>
        <v>281036</v>
      </c>
      <c r="G12" s="17">
        <f t="shared" si="3"/>
        <v>485842</v>
      </c>
      <c r="H12" s="17">
        <f t="shared" si="3"/>
        <v>221982</v>
      </c>
      <c r="I12" s="17">
        <f t="shared" si="3"/>
        <v>42142</v>
      </c>
      <c r="J12" s="17">
        <f t="shared" si="3"/>
        <v>120350</v>
      </c>
      <c r="K12" s="11">
        <f aca="true" t="shared" si="4" ref="K12:K27">SUM(B12:J12)</f>
        <v>2217261</v>
      </c>
    </row>
    <row r="13" spans="1:13" ht="17.25" customHeight="1">
      <c r="A13" s="14" t="s">
        <v>20</v>
      </c>
      <c r="B13" s="13">
        <v>120336</v>
      </c>
      <c r="C13" s="13">
        <v>165816</v>
      </c>
      <c r="D13" s="13">
        <v>166368</v>
      </c>
      <c r="E13" s="13">
        <v>118495</v>
      </c>
      <c r="F13" s="13">
        <v>150756</v>
      </c>
      <c r="G13" s="13">
        <v>243116</v>
      </c>
      <c r="H13" s="13">
        <v>112160</v>
      </c>
      <c r="I13" s="13">
        <v>25066</v>
      </c>
      <c r="J13" s="13">
        <v>66061</v>
      </c>
      <c r="K13" s="11">
        <f t="shared" si="4"/>
        <v>1168174</v>
      </c>
      <c r="L13" s="52"/>
      <c r="M13" s="53"/>
    </row>
    <row r="14" spans="1:12" ht="17.25" customHeight="1">
      <c r="A14" s="14" t="s">
        <v>21</v>
      </c>
      <c r="B14" s="13">
        <v>115011</v>
      </c>
      <c r="C14" s="13">
        <v>136871</v>
      </c>
      <c r="D14" s="13">
        <v>130933</v>
      </c>
      <c r="E14" s="13">
        <v>99877</v>
      </c>
      <c r="F14" s="13">
        <v>127551</v>
      </c>
      <c r="G14" s="13">
        <v>238322</v>
      </c>
      <c r="H14" s="13">
        <v>106298</v>
      </c>
      <c r="I14" s="13">
        <v>16400</v>
      </c>
      <c r="J14" s="13">
        <v>53323</v>
      </c>
      <c r="K14" s="11">
        <f t="shared" si="4"/>
        <v>1024586</v>
      </c>
      <c r="L14" s="52"/>
    </row>
    <row r="15" spans="1:11" ht="17.25" customHeight="1">
      <c r="A15" s="14" t="s">
        <v>22</v>
      </c>
      <c r="B15" s="13">
        <v>2802</v>
      </c>
      <c r="C15" s="13">
        <v>3819</v>
      </c>
      <c r="D15" s="13">
        <v>3002</v>
      </c>
      <c r="E15" s="13">
        <v>2579</v>
      </c>
      <c r="F15" s="13">
        <v>2729</v>
      </c>
      <c r="G15" s="13">
        <v>4404</v>
      </c>
      <c r="H15" s="13">
        <v>3524</v>
      </c>
      <c r="I15" s="13">
        <v>676</v>
      </c>
      <c r="J15" s="13">
        <v>966</v>
      </c>
      <c r="K15" s="11">
        <f t="shared" si="4"/>
        <v>24501</v>
      </c>
    </row>
    <row r="16" spans="1:11" ht="17.25" customHeight="1">
      <c r="A16" s="15" t="s">
        <v>97</v>
      </c>
      <c r="B16" s="13">
        <f>B17+B18+B19</f>
        <v>17577</v>
      </c>
      <c r="C16" s="13">
        <f aca="true" t="shared" si="5" ref="C16:J16">C17+C18+C19</f>
        <v>21948</v>
      </c>
      <c r="D16" s="13">
        <f t="shared" si="5"/>
        <v>22351</v>
      </c>
      <c r="E16" s="13">
        <f t="shared" si="5"/>
        <v>15726</v>
      </c>
      <c r="F16" s="13">
        <f t="shared" si="5"/>
        <v>23717</v>
      </c>
      <c r="G16" s="13">
        <f t="shared" si="5"/>
        <v>41477</v>
      </c>
      <c r="H16" s="13">
        <f t="shared" si="5"/>
        <v>15572</v>
      </c>
      <c r="I16" s="13">
        <f t="shared" si="5"/>
        <v>3697</v>
      </c>
      <c r="J16" s="13">
        <f t="shared" si="5"/>
        <v>9083</v>
      </c>
      <c r="K16" s="11">
        <f t="shared" si="4"/>
        <v>171148</v>
      </c>
    </row>
    <row r="17" spans="1:11" ht="17.25" customHeight="1">
      <c r="A17" s="14" t="s">
        <v>98</v>
      </c>
      <c r="B17" s="13">
        <v>13223</v>
      </c>
      <c r="C17" s="13">
        <v>17680</v>
      </c>
      <c r="D17" s="13">
        <v>16221</v>
      </c>
      <c r="E17" s="13">
        <v>11743</v>
      </c>
      <c r="F17" s="13">
        <v>16958</v>
      </c>
      <c r="G17" s="13">
        <v>29027</v>
      </c>
      <c r="H17" s="13">
        <v>12323</v>
      </c>
      <c r="I17" s="13">
        <v>2979</v>
      </c>
      <c r="J17" s="13">
        <v>6243</v>
      </c>
      <c r="K17" s="11">
        <f t="shared" si="4"/>
        <v>126397</v>
      </c>
    </row>
    <row r="18" spans="1:11" ht="17.25" customHeight="1">
      <c r="A18" s="14" t="s">
        <v>99</v>
      </c>
      <c r="B18" s="13">
        <v>4220</v>
      </c>
      <c r="C18" s="13">
        <v>4112</v>
      </c>
      <c r="D18" s="13">
        <v>6008</v>
      </c>
      <c r="E18" s="13">
        <v>3872</v>
      </c>
      <c r="F18" s="13">
        <v>6633</v>
      </c>
      <c r="G18" s="13">
        <v>12212</v>
      </c>
      <c r="H18" s="13">
        <v>3109</v>
      </c>
      <c r="I18" s="13">
        <v>698</v>
      </c>
      <c r="J18" s="13">
        <v>2773</v>
      </c>
      <c r="K18" s="11">
        <f t="shared" si="4"/>
        <v>43637</v>
      </c>
    </row>
    <row r="19" spans="1:11" ht="17.25" customHeight="1">
      <c r="A19" s="14" t="s">
        <v>100</v>
      </c>
      <c r="B19" s="13">
        <v>134</v>
      </c>
      <c r="C19" s="13">
        <v>156</v>
      </c>
      <c r="D19" s="13">
        <v>122</v>
      </c>
      <c r="E19" s="13">
        <v>111</v>
      </c>
      <c r="F19" s="13">
        <v>126</v>
      </c>
      <c r="G19" s="13">
        <v>238</v>
      </c>
      <c r="H19" s="13">
        <v>140</v>
      </c>
      <c r="I19" s="13">
        <v>20</v>
      </c>
      <c r="J19" s="13">
        <v>67</v>
      </c>
      <c r="K19" s="11">
        <f t="shared" si="4"/>
        <v>1114</v>
      </c>
    </row>
    <row r="20" spans="1:11" ht="17.25" customHeight="1">
      <c r="A20" s="16" t="s">
        <v>23</v>
      </c>
      <c r="B20" s="11">
        <f>+B21+B22+B23</f>
        <v>175961</v>
      </c>
      <c r="C20" s="11">
        <f aca="true" t="shared" si="6" ref="C20:J20">+C21+C22+C23</f>
        <v>192687</v>
      </c>
      <c r="D20" s="11">
        <f t="shared" si="6"/>
        <v>214519</v>
      </c>
      <c r="E20" s="11">
        <f t="shared" si="6"/>
        <v>143225</v>
      </c>
      <c r="F20" s="11">
        <f t="shared" si="6"/>
        <v>219456</v>
      </c>
      <c r="G20" s="11">
        <f t="shared" si="6"/>
        <v>417306</v>
      </c>
      <c r="H20" s="11">
        <f t="shared" si="6"/>
        <v>140838</v>
      </c>
      <c r="I20" s="11">
        <f t="shared" si="6"/>
        <v>34617</v>
      </c>
      <c r="J20" s="11">
        <f t="shared" si="6"/>
        <v>81955</v>
      </c>
      <c r="K20" s="11">
        <f t="shared" si="4"/>
        <v>1620564</v>
      </c>
    </row>
    <row r="21" spans="1:12" ht="17.25" customHeight="1">
      <c r="A21" s="12" t="s">
        <v>24</v>
      </c>
      <c r="B21" s="13">
        <v>98317</v>
      </c>
      <c r="C21" s="13">
        <v>117369</v>
      </c>
      <c r="D21" s="13">
        <v>132056</v>
      </c>
      <c r="E21" s="13">
        <v>85781</v>
      </c>
      <c r="F21" s="13">
        <v>129894</v>
      </c>
      <c r="G21" s="13">
        <v>227261</v>
      </c>
      <c r="H21" s="13">
        <v>82529</v>
      </c>
      <c r="I21" s="13">
        <v>22410</v>
      </c>
      <c r="J21" s="13">
        <v>49384</v>
      </c>
      <c r="K21" s="11">
        <f t="shared" si="4"/>
        <v>945001</v>
      </c>
      <c r="L21" s="52"/>
    </row>
    <row r="22" spans="1:12" ht="17.25" customHeight="1">
      <c r="A22" s="12" t="s">
        <v>25</v>
      </c>
      <c r="B22" s="13">
        <v>76063</v>
      </c>
      <c r="C22" s="13">
        <v>73496</v>
      </c>
      <c r="D22" s="13">
        <v>80728</v>
      </c>
      <c r="E22" s="13">
        <v>56242</v>
      </c>
      <c r="F22" s="13">
        <v>87953</v>
      </c>
      <c r="G22" s="13">
        <v>187340</v>
      </c>
      <c r="H22" s="13">
        <v>56766</v>
      </c>
      <c r="I22" s="13">
        <v>11860</v>
      </c>
      <c r="J22" s="13">
        <v>32026</v>
      </c>
      <c r="K22" s="11">
        <f t="shared" si="4"/>
        <v>662474</v>
      </c>
      <c r="L22" s="52"/>
    </row>
    <row r="23" spans="1:11" ht="17.25" customHeight="1">
      <c r="A23" s="12" t="s">
        <v>26</v>
      </c>
      <c r="B23" s="13">
        <v>1581</v>
      </c>
      <c r="C23" s="13">
        <v>1822</v>
      </c>
      <c r="D23" s="13">
        <v>1735</v>
      </c>
      <c r="E23" s="13">
        <v>1202</v>
      </c>
      <c r="F23" s="13">
        <v>1609</v>
      </c>
      <c r="G23" s="13">
        <v>2705</v>
      </c>
      <c r="H23" s="13">
        <v>1543</v>
      </c>
      <c r="I23" s="13">
        <v>347</v>
      </c>
      <c r="J23" s="13">
        <v>545</v>
      </c>
      <c r="K23" s="11">
        <f t="shared" si="4"/>
        <v>13089</v>
      </c>
    </row>
    <row r="24" spans="1:11" ht="17.25" customHeight="1">
      <c r="A24" s="16" t="s">
        <v>27</v>
      </c>
      <c r="B24" s="13">
        <v>56231</v>
      </c>
      <c r="C24" s="13">
        <v>84209</v>
      </c>
      <c r="D24" s="13">
        <v>91837</v>
      </c>
      <c r="E24" s="13">
        <v>60642</v>
      </c>
      <c r="F24" s="13">
        <v>68035</v>
      </c>
      <c r="G24" s="13">
        <v>90457</v>
      </c>
      <c r="H24" s="13">
        <v>44089</v>
      </c>
      <c r="I24" s="13">
        <v>17569</v>
      </c>
      <c r="J24" s="13">
        <v>38682</v>
      </c>
      <c r="K24" s="11">
        <f t="shared" si="4"/>
        <v>551751</v>
      </c>
    </row>
    <row r="25" spans="1:12" ht="17.25" customHeight="1">
      <c r="A25" s="12" t="s">
        <v>28</v>
      </c>
      <c r="B25" s="13">
        <v>35988</v>
      </c>
      <c r="C25" s="13">
        <v>53894</v>
      </c>
      <c r="D25" s="13">
        <v>58776</v>
      </c>
      <c r="E25" s="13">
        <v>38811</v>
      </c>
      <c r="F25" s="13">
        <v>43542</v>
      </c>
      <c r="G25" s="13">
        <v>57892</v>
      </c>
      <c r="H25" s="13">
        <v>28217</v>
      </c>
      <c r="I25" s="13">
        <v>11244</v>
      </c>
      <c r="J25" s="13">
        <v>24756</v>
      </c>
      <c r="K25" s="11">
        <f t="shared" si="4"/>
        <v>353120</v>
      </c>
      <c r="L25" s="52"/>
    </row>
    <row r="26" spans="1:12" ht="17.25" customHeight="1">
      <c r="A26" s="12" t="s">
        <v>29</v>
      </c>
      <c r="B26" s="13">
        <v>20243</v>
      </c>
      <c r="C26" s="13">
        <v>30315</v>
      </c>
      <c r="D26" s="13">
        <v>33061</v>
      </c>
      <c r="E26" s="13">
        <v>21831</v>
      </c>
      <c r="F26" s="13">
        <v>24493</v>
      </c>
      <c r="G26" s="13">
        <v>32565</v>
      </c>
      <c r="H26" s="13">
        <v>15872</v>
      </c>
      <c r="I26" s="13">
        <v>6325</v>
      </c>
      <c r="J26" s="13">
        <v>13926</v>
      </c>
      <c r="K26" s="11">
        <f t="shared" si="4"/>
        <v>198631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5062</v>
      </c>
      <c r="I27" s="11">
        <v>0</v>
      </c>
      <c r="J27" s="11">
        <v>0</v>
      </c>
      <c r="K27" s="11">
        <f t="shared" si="4"/>
        <v>5062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16031.74</v>
      </c>
      <c r="I35" s="19">
        <v>0</v>
      </c>
      <c r="J35" s="19">
        <v>0</v>
      </c>
      <c r="K35" s="23">
        <f>SUM(B35:J35)</f>
        <v>16031.74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1374317</v>
      </c>
      <c r="C47" s="22">
        <f aca="true" t="shared" si="11" ref="C47:H47">+C48+C57</f>
        <v>1958894.97</v>
      </c>
      <c r="D47" s="22">
        <f t="shared" si="11"/>
        <v>2256278.6299999994</v>
      </c>
      <c r="E47" s="22">
        <f t="shared" si="11"/>
        <v>1366517.3499999999</v>
      </c>
      <c r="F47" s="22">
        <f t="shared" si="11"/>
        <v>1748439.55</v>
      </c>
      <c r="G47" s="22">
        <f t="shared" si="11"/>
        <v>2584923.0700000003</v>
      </c>
      <c r="H47" s="22">
        <f t="shared" si="11"/>
        <v>1309679.35</v>
      </c>
      <c r="I47" s="22">
        <f>+I48+I57</f>
        <v>511858.44999999995</v>
      </c>
      <c r="J47" s="22">
        <f>+J48+J57</f>
        <v>770859.3400000001</v>
      </c>
      <c r="K47" s="22">
        <f>SUM(B47:J47)</f>
        <v>13881767.709999999</v>
      </c>
    </row>
    <row r="48" spans="1:11" ht="17.25" customHeight="1">
      <c r="A48" s="16" t="s">
        <v>115</v>
      </c>
      <c r="B48" s="23">
        <f>SUM(B49:B56)</f>
        <v>1356190.56</v>
      </c>
      <c r="C48" s="23">
        <f aca="true" t="shared" si="12" ref="C48:J48">SUM(C49:C56)</f>
        <v>1935969.48</v>
      </c>
      <c r="D48" s="23">
        <f t="shared" si="12"/>
        <v>2229973.7699999996</v>
      </c>
      <c r="E48" s="23">
        <f t="shared" si="12"/>
        <v>1344700.7399999998</v>
      </c>
      <c r="F48" s="23">
        <f t="shared" si="12"/>
        <v>1725661.6700000002</v>
      </c>
      <c r="G48" s="23">
        <f t="shared" si="12"/>
        <v>2555799.18</v>
      </c>
      <c r="H48" s="23">
        <f t="shared" si="12"/>
        <v>1290187.55</v>
      </c>
      <c r="I48" s="23">
        <f t="shared" si="12"/>
        <v>511858.44999999995</v>
      </c>
      <c r="J48" s="23">
        <f t="shared" si="12"/>
        <v>757171.5800000001</v>
      </c>
      <c r="K48" s="23">
        <f aca="true" t="shared" si="13" ref="K48:K57">SUM(B48:J48)</f>
        <v>13707512.979999999</v>
      </c>
    </row>
    <row r="49" spans="1:11" ht="17.25" customHeight="1">
      <c r="A49" s="34" t="s">
        <v>46</v>
      </c>
      <c r="B49" s="23">
        <f aca="true" t="shared" si="14" ref="B49:H49">ROUND(B30*B7,2)</f>
        <v>1354620.77</v>
      </c>
      <c r="C49" s="23">
        <f t="shared" si="14"/>
        <v>1929129.13</v>
      </c>
      <c r="D49" s="23">
        <f t="shared" si="14"/>
        <v>2226951.07</v>
      </c>
      <c r="E49" s="23">
        <f t="shared" si="14"/>
        <v>1343440.71</v>
      </c>
      <c r="F49" s="23">
        <f t="shared" si="14"/>
        <v>1723343.28</v>
      </c>
      <c r="G49" s="23">
        <f t="shared" si="14"/>
        <v>2552602.63</v>
      </c>
      <c r="H49" s="23">
        <f t="shared" si="14"/>
        <v>1272611.82</v>
      </c>
      <c r="I49" s="23">
        <f>ROUND(I30*I7,2)</f>
        <v>510792.73</v>
      </c>
      <c r="J49" s="23">
        <f>ROUND(J30*J7,2)</f>
        <v>754954.54</v>
      </c>
      <c r="K49" s="23">
        <f t="shared" si="13"/>
        <v>13668446.68</v>
      </c>
    </row>
    <row r="50" spans="1:11" ht="17.25" customHeight="1">
      <c r="A50" s="34" t="s">
        <v>47</v>
      </c>
      <c r="B50" s="19">
        <v>0</v>
      </c>
      <c r="C50" s="23">
        <f>ROUND(C31*C7,2)</f>
        <v>4288.09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4288.09</v>
      </c>
    </row>
    <row r="51" spans="1:11" ht="17.25" customHeight="1">
      <c r="A51" s="68" t="s">
        <v>108</v>
      </c>
      <c r="B51" s="69">
        <f aca="true" t="shared" si="15" ref="B51:H51">ROUND(B32*B7,2)</f>
        <v>-2521.89</v>
      </c>
      <c r="C51" s="69">
        <f t="shared" si="15"/>
        <v>-3221.46</v>
      </c>
      <c r="D51" s="69">
        <f t="shared" si="15"/>
        <v>-3363.06</v>
      </c>
      <c r="E51" s="69">
        <f t="shared" si="15"/>
        <v>-2185.37</v>
      </c>
      <c r="F51" s="69">
        <f t="shared" si="15"/>
        <v>-2963.13</v>
      </c>
      <c r="G51" s="69">
        <f t="shared" si="15"/>
        <v>-4233.53</v>
      </c>
      <c r="H51" s="69">
        <f t="shared" si="15"/>
        <v>-2171.05</v>
      </c>
      <c r="I51" s="19">
        <v>0</v>
      </c>
      <c r="J51" s="19">
        <v>0</v>
      </c>
      <c r="K51" s="69">
        <f>SUM(B51:J51)</f>
        <v>-20659.489999999998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16031.74</v>
      </c>
      <c r="I53" s="31">
        <f>+I35</f>
        <v>0</v>
      </c>
      <c r="J53" s="31">
        <f>+J35</f>
        <v>0</v>
      </c>
      <c r="K53" s="23">
        <f t="shared" si="13"/>
        <v>16031.74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-269699.26999999996</v>
      </c>
      <c r="C61" s="35">
        <f t="shared" si="16"/>
        <v>-231685.01</v>
      </c>
      <c r="D61" s="35">
        <f t="shared" si="16"/>
        <v>-220659.04</v>
      </c>
      <c r="E61" s="35">
        <f t="shared" si="16"/>
        <v>-312944.86</v>
      </c>
      <c r="F61" s="35">
        <f t="shared" si="16"/>
        <v>-268559.59</v>
      </c>
      <c r="G61" s="35">
        <f t="shared" si="16"/>
        <v>-308101.57000000007</v>
      </c>
      <c r="H61" s="35">
        <f t="shared" si="16"/>
        <v>-186349.2</v>
      </c>
      <c r="I61" s="35">
        <f t="shared" si="16"/>
        <v>-92647.69</v>
      </c>
      <c r="J61" s="35">
        <f t="shared" si="16"/>
        <v>-86259.91</v>
      </c>
      <c r="K61" s="35">
        <f>SUM(B61:J61)</f>
        <v>-1976906.14</v>
      </c>
    </row>
    <row r="62" spans="1:11" ht="18.75" customHeight="1">
      <c r="A62" s="16" t="s">
        <v>77</v>
      </c>
      <c r="B62" s="35">
        <f aca="true" t="shared" si="17" ref="B62:J62">B63+B64+B65+B66+B67+B68</f>
        <v>-254105.05</v>
      </c>
      <c r="C62" s="35">
        <f t="shared" si="17"/>
        <v>-208928.9</v>
      </c>
      <c r="D62" s="35">
        <f t="shared" si="17"/>
        <v>-198179.02000000002</v>
      </c>
      <c r="E62" s="35">
        <f t="shared" si="17"/>
        <v>-286595.51</v>
      </c>
      <c r="F62" s="35">
        <f t="shared" si="17"/>
        <v>-247555.86000000002</v>
      </c>
      <c r="G62" s="35">
        <f t="shared" si="17"/>
        <v>-276663.31000000006</v>
      </c>
      <c r="H62" s="35">
        <f t="shared" si="17"/>
        <v>-170961.2</v>
      </c>
      <c r="I62" s="35">
        <f t="shared" si="17"/>
        <v>-33668</v>
      </c>
      <c r="J62" s="35">
        <f t="shared" si="17"/>
        <v>-61309.2</v>
      </c>
      <c r="K62" s="35">
        <f aca="true" t="shared" si="18" ref="K62:K98">SUM(B62:J62)</f>
        <v>-1737966.05</v>
      </c>
    </row>
    <row r="63" spans="1:11" ht="18.75" customHeight="1">
      <c r="A63" s="12" t="s">
        <v>78</v>
      </c>
      <c r="B63" s="35">
        <f>-ROUND(B9*$D$3,2)</f>
        <v>-142405</v>
      </c>
      <c r="C63" s="35">
        <f aca="true" t="shared" si="19" ref="C63:J63">-ROUND(C9*$D$3,2)</f>
        <v>-197945.8</v>
      </c>
      <c r="D63" s="35">
        <f t="shared" si="19"/>
        <v>-165687.6</v>
      </c>
      <c r="E63" s="35">
        <f t="shared" si="19"/>
        <v>-138943.2</v>
      </c>
      <c r="F63" s="35">
        <f t="shared" si="19"/>
        <v>-145194.2</v>
      </c>
      <c r="G63" s="35">
        <f t="shared" si="19"/>
        <v>-191668.2</v>
      </c>
      <c r="H63" s="35">
        <f t="shared" si="19"/>
        <v>-168811.2</v>
      </c>
      <c r="I63" s="35">
        <f t="shared" si="19"/>
        <v>-33668</v>
      </c>
      <c r="J63" s="35">
        <f t="shared" si="19"/>
        <v>-61309.2</v>
      </c>
      <c r="K63" s="35">
        <f t="shared" si="18"/>
        <v>-1245632.4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-1041.2</v>
      </c>
      <c r="C65" s="35">
        <v>-342</v>
      </c>
      <c r="D65" s="35">
        <v>-486.4</v>
      </c>
      <c r="E65" s="35">
        <v>-1333.8</v>
      </c>
      <c r="F65" s="35">
        <v>-604.2</v>
      </c>
      <c r="G65" s="35">
        <v>-406.6</v>
      </c>
      <c r="H65" s="35">
        <v>-205.2</v>
      </c>
      <c r="I65" s="19">
        <v>0</v>
      </c>
      <c r="J65" s="19">
        <v>0</v>
      </c>
      <c r="K65" s="35">
        <f t="shared" si="18"/>
        <v>-4419.4</v>
      </c>
    </row>
    <row r="66" spans="1:11" ht="18.75" customHeight="1">
      <c r="A66" s="12" t="s">
        <v>109</v>
      </c>
      <c r="B66" s="35">
        <v>-3184.4</v>
      </c>
      <c r="C66" s="35">
        <v>-1835.4</v>
      </c>
      <c r="D66" s="35">
        <v>-1250.2</v>
      </c>
      <c r="E66" s="35">
        <v>-2527</v>
      </c>
      <c r="F66" s="35">
        <v>-505.4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18"/>
        <v>-10393</v>
      </c>
    </row>
    <row r="67" spans="1:11" ht="18.75" customHeight="1">
      <c r="A67" s="12" t="s">
        <v>55</v>
      </c>
      <c r="B67" s="47">
        <v>-107384.45</v>
      </c>
      <c r="C67" s="47">
        <v>-8715.7</v>
      </c>
      <c r="D67" s="47">
        <v>-30754.82</v>
      </c>
      <c r="E67" s="47">
        <v>-143746.51</v>
      </c>
      <c r="F67" s="47">
        <v>-101252.06</v>
      </c>
      <c r="G67" s="47">
        <v>-83452.91</v>
      </c>
      <c r="H67" s="35">
        <v>-1944.8</v>
      </c>
      <c r="I67" s="19">
        <v>0</v>
      </c>
      <c r="J67" s="19">
        <v>0</v>
      </c>
      <c r="K67" s="35">
        <f t="shared" si="18"/>
        <v>-477251.24999999994</v>
      </c>
    </row>
    <row r="68" spans="1:11" ht="18.75" customHeight="1">
      <c r="A68" s="12" t="s">
        <v>56</v>
      </c>
      <c r="B68" s="35">
        <v>-90</v>
      </c>
      <c r="C68" s="35">
        <v>-90</v>
      </c>
      <c r="D68" s="47">
        <v>0</v>
      </c>
      <c r="E68" s="47">
        <v>-45</v>
      </c>
      <c r="F68" s="19">
        <v>0</v>
      </c>
      <c r="G68" s="19">
        <v>-45</v>
      </c>
      <c r="H68" s="19">
        <v>0</v>
      </c>
      <c r="I68" s="19">
        <v>0</v>
      </c>
      <c r="J68" s="19">
        <v>0</v>
      </c>
      <c r="K68" s="35">
        <f t="shared" si="18"/>
        <v>-270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0" ref="C69:J69">SUM(C70:C96)</f>
        <v>-22756.11</v>
      </c>
      <c r="D69" s="35">
        <f t="shared" si="20"/>
        <v>-22480.019999999997</v>
      </c>
      <c r="E69" s="35">
        <f t="shared" si="20"/>
        <v>-26349.35</v>
      </c>
      <c r="F69" s="35">
        <f t="shared" si="20"/>
        <v>-21003.730000000003</v>
      </c>
      <c r="G69" s="35">
        <f t="shared" si="20"/>
        <v>-31438.26</v>
      </c>
      <c r="H69" s="35">
        <f t="shared" si="20"/>
        <v>-15388</v>
      </c>
      <c r="I69" s="35">
        <f t="shared" si="20"/>
        <v>-58979.69</v>
      </c>
      <c r="J69" s="35">
        <f t="shared" si="20"/>
        <v>-24950.71</v>
      </c>
      <c r="K69" s="35">
        <f t="shared" si="18"/>
        <v>-238940.09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-11342.09</v>
      </c>
      <c r="F93" s="19">
        <v>0</v>
      </c>
      <c r="G93" s="19">
        <v>0</v>
      </c>
      <c r="H93" s="19">
        <v>0</v>
      </c>
      <c r="I93" s="48">
        <v>-6449.42</v>
      </c>
      <c r="J93" s="48">
        <v>-13798.38</v>
      </c>
      <c r="K93" s="48">
        <f t="shared" si="18"/>
        <v>-31589.89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1104617.73</v>
      </c>
      <c r="C101" s="24">
        <f t="shared" si="21"/>
        <v>1727209.96</v>
      </c>
      <c r="D101" s="24">
        <f t="shared" si="21"/>
        <v>2035619.5899999996</v>
      </c>
      <c r="E101" s="24">
        <f t="shared" si="21"/>
        <v>1053572.4899999998</v>
      </c>
      <c r="F101" s="24">
        <f t="shared" si="21"/>
        <v>1479879.96</v>
      </c>
      <c r="G101" s="24">
        <f t="shared" si="21"/>
        <v>2276821.5000000005</v>
      </c>
      <c r="H101" s="24">
        <f t="shared" si="21"/>
        <v>1123330.1500000001</v>
      </c>
      <c r="I101" s="24">
        <f>+I102+I103</f>
        <v>419210.75999999995</v>
      </c>
      <c r="J101" s="24">
        <f>+J102+J103</f>
        <v>684599.4300000002</v>
      </c>
      <c r="K101" s="48">
        <f>SUM(B101:J101)</f>
        <v>11904861.57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1086491.29</v>
      </c>
      <c r="C102" s="24">
        <f t="shared" si="22"/>
        <v>1704284.47</v>
      </c>
      <c r="D102" s="24">
        <f t="shared" si="22"/>
        <v>2009314.7299999995</v>
      </c>
      <c r="E102" s="24">
        <f t="shared" si="22"/>
        <v>1031755.8799999998</v>
      </c>
      <c r="F102" s="24">
        <f t="shared" si="22"/>
        <v>1457102.08</v>
      </c>
      <c r="G102" s="24">
        <f t="shared" si="22"/>
        <v>2247697.6100000003</v>
      </c>
      <c r="H102" s="24">
        <f t="shared" si="22"/>
        <v>1103838.35</v>
      </c>
      <c r="I102" s="24">
        <f t="shared" si="22"/>
        <v>419210.75999999995</v>
      </c>
      <c r="J102" s="24">
        <f t="shared" si="22"/>
        <v>670911.6700000002</v>
      </c>
      <c r="K102" s="48">
        <f>SUM(B102:J102)</f>
        <v>11730606.839999998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11904861.589999998</v>
      </c>
      <c r="L109" s="54"/>
    </row>
    <row r="110" spans="1:11" ht="18.75" customHeight="1">
      <c r="A110" s="26" t="s">
        <v>73</v>
      </c>
      <c r="B110" s="27">
        <v>145697.16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145697.16</v>
      </c>
    </row>
    <row r="111" spans="1:11" ht="18.75" customHeight="1">
      <c r="A111" s="26" t="s">
        <v>74</v>
      </c>
      <c r="B111" s="27">
        <v>958920.57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958920.57</v>
      </c>
    </row>
    <row r="112" spans="1:11" ht="18.75" customHeight="1">
      <c r="A112" s="26" t="s">
        <v>75</v>
      </c>
      <c r="B112" s="40">
        <v>0</v>
      </c>
      <c r="C112" s="27">
        <f>+C101</f>
        <v>1727209.96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1727209.96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2035619.5899999996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2035619.5899999996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1053572.4899999998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1053572.4899999998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292109.67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292109.67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553737.12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553737.12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72466.03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72466.03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561567.15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561567.15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672283.55</v>
      </c>
      <c r="H119" s="40">
        <v>0</v>
      </c>
      <c r="I119" s="40">
        <v>0</v>
      </c>
      <c r="J119" s="40">
        <v>0</v>
      </c>
      <c r="K119" s="41">
        <f t="shared" si="24"/>
        <v>672283.55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53920.7</v>
      </c>
      <c r="H120" s="40">
        <v>0</v>
      </c>
      <c r="I120" s="40">
        <v>0</v>
      </c>
      <c r="J120" s="40">
        <v>0</v>
      </c>
      <c r="K120" s="41">
        <f t="shared" si="24"/>
        <v>53920.7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353614.45</v>
      </c>
      <c r="H121" s="40">
        <v>0</v>
      </c>
      <c r="I121" s="40">
        <v>0</v>
      </c>
      <c r="J121" s="40">
        <v>0</v>
      </c>
      <c r="K121" s="41">
        <f t="shared" si="24"/>
        <v>353614.45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325790.61</v>
      </c>
      <c r="H122" s="40">
        <v>0</v>
      </c>
      <c r="I122" s="40">
        <v>0</v>
      </c>
      <c r="J122" s="40">
        <v>0</v>
      </c>
      <c r="K122" s="41">
        <f t="shared" si="24"/>
        <v>325790.61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871212.19</v>
      </c>
      <c r="H123" s="40">
        <v>0</v>
      </c>
      <c r="I123" s="40">
        <v>0</v>
      </c>
      <c r="J123" s="40">
        <v>0</v>
      </c>
      <c r="K123" s="41">
        <f t="shared" si="24"/>
        <v>871212.19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414472.51</v>
      </c>
      <c r="I124" s="40">
        <v>0</v>
      </c>
      <c r="J124" s="40">
        <v>0</v>
      </c>
      <c r="K124" s="41">
        <f t="shared" si="24"/>
        <v>414472.51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708857.65</v>
      </c>
      <c r="I125" s="40">
        <v>0</v>
      </c>
      <c r="J125" s="40">
        <v>0</v>
      </c>
      <c r="K125" s="41">
        <f t="shared" si="24"/>
        <v>708857.65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419210.76</v>
      </c>
      <c r="J126" s="40">
        <v>0</v>
      </c>
      <c r="K126" s="41">
        <f t="shared" si="24"/>
        <v>419210.76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684599.43</v>
      </c>
      <c r="K127" s="44">
        <f t="shared" si="24"/>
        <v>684599.43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2016-01-20T17:30:46Z</dcterms:modified>
  <cp:category/>
  <cp:version/>
  <cp:contentType/>
  <cp:contentStatus/>
</cp:coreProperties>
</file>