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<sst xmlns="http://schemas.openxmlformats.org/spreadsheetml/2006/main" count="131" uniqueCount="131">
  <si>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</si>
  <si>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</si>
  <si>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</si>
  <si>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</si>
  <si>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</si>
  <si>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</si>
  <si>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</si>
  <si>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</si>
  <si>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</si>
  <si>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</si>
  <si>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</si>
  <si>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</si>
  <si>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</si>
  <si>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</si>
  <si>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</si>
  <si>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</si>
  <si>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</si>
  <si>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</si>
  <si>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</si>
  <si>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</si>
  <si>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</si>
  <si>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</si>
  <si>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</si>
  <si>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</si>
  <si>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</si>
  <si>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</si>
  <si>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</si>
  <si>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</si>
  <si>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</si>
  <si>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</si>
  <si>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</si>
  <si>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</si>
  <si>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</si>
  <si>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</si>
  <si>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</si>
  <si>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</si>
  <si>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</si>
  <si>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</si>
  <si>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</si>
  <si>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</si>
  <si>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</si>
  <si>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</si>
  <si>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</si>
  <si>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</si>
  <si>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</si>
  <si>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</si>
  <si>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</si>
  <si>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</si>
  <si>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</si>
  <si>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</si>
  <si>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</si>
  <si>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</si>
  <si>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</si>
  <si>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</si>
  <si>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</si>
  <si>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</si>
  <si>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</si>
  <si>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</si>
  <si>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</si>
  <si>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</si>
  <si>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</si>
  <si>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</si>
  <si>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</si>
  <si>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</si>
  <si>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</si>
  <si>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</si>
  <si>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</si>
  <si>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</si>
  <si>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</si>
  <si>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</si>
  <si>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</si>
  <si>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</si>
  <si>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</si>
  <si>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</si>
  <si>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</si>
  <si>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</si>
  <si>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</si>
  <si>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</si>
  <si>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</si>
  <si>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</si>
  <si>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</si>
  <si>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</si>
  <si>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</si>
  <si>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</si>
  <si>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</si>
  <si>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</si>
  <si>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</si>
  <si>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</si>
  <si>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</si>
  <si>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</si>
  <si>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</si>
  <si>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</si>
  <si>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</si>
  <si>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</si>
  <si>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</si>
  <si>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</si>
  <si>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</si>
  <si>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</si>
  <si>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</si>
  <si>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</si>
  <si>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</si>
  <si>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</si>
  <si>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</si>
  <si>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</si>
  <si>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</si>
  <si>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</si>
  <si>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</si>
  <si>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</si>
  <si>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</si>
  <si>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</si>
  <si>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</si>
  <si>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</si>
  <si>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</si>
  <si>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</si>
  <si>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</si>
  <si>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</si>
  <si>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</si>
  <si>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</si>
  <si>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</si>
  <si>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</si>
  <si>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</si>
  <si>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</si>
  <si>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</si>
  <si>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</si>
  <si>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</si>
  <si>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</si>
  <si>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</si>
  <si>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</si>
  <si>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</si>
  <si>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</si>
  <si>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10/01/16 - VENCIMENTO 15/01/16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</si>
</sst>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167407</v>
      </c>
      <c r="C7" s="9">
        <f t="shared" si="0"/>
        <v>225213</v>
      </c>
      <c r="D7" s="9">
        <f t="shared" si="0"/>
        <v>229319</v>
      </c>
      <c r="E7" s="9">
        <f t="shared" si="0"/>
        <v>132691</v>
      </c>
      <c r="F7" s="9">
        <f t="shared" si="0"/>
        <v>224974</v>
      </c>
      <c r="G7" s="9">
        <f t="shared" si="0"/>
        <v>363977</v>
      </c>
      <c r="H7" s="9">
        <f t="shared" si="0"/>
        <v>124375</v>
      </c>
      <c r="I7" s="9">
        <f t="shared" si="0"/>
        <v>25783</v>
      </c>
      <c r="J7" s="9">
        <f t="shared" si="0"/>
        <v>100387</v>
      </c>
      <c r="K7" s="9">
        <f t="shared" si="0"/>
        <v>1594126</v>
      </c>
      <c r="L7" s="52"/>
    </row>
    <row r="8" spans="1:11" ht="17.25" customHeight="1">
      <c r="A8" s="10" t="s">
        <v>101</v>
      </c>
      <c r="B8" s="11">
        <f>B9+B12+B16</f>
        <v>91537</v>
      </c>
      <c r="C8" s="11">
        <f aca="true" t="shared" si="1" ref="C8:J8">C9+C12+C16</f>
        <v>130706</v>
      </c>
      <c r="D8" s="11">
        <f t="shared" si="1"/>
        <v>123588</v>
      </c>
      <c r="E8" s="11">
        <f t="shared" si="1"/>
        <v>75955</v>
      </c>
      <c r="F8" s="11">
        <f t="shared" si="1"/>
        <v>118673</v>
      </c>
      <c r="G8" s="11">
        <f t="shared" si="1"/>
        <v>192589</v>
      </c>
      <c r="H8" s="11">
        <f t="shared" si="1"/>
        <v>74602</v>
      </c>
      <c r="I8" s="11">
        <f t="shared" si="1"/>
        <v>12804</v>
      </c>
      <c r="J8" s="11">
        <f t="shared" si="1"/>
        <v>55547</v>
      </c>
      <c r="K8" s="11">
        <f>SUM(B8:J8)</f>
        <v>876001</v>
      </c>
    </row>
    <row r="9" spans="1:11" ht="17.25" customHeight="1">
      <c r="A9" s="15" t="s">
        <v>17</v>
      </c>
      <c r="B9" s="13">
        <f>+B10+B11</f>
        <v>19307</v>
      </c>
      <c r="C9" s="13">
        <f aca="true" t="shared" si="2" ref="C9:J9">+C10+C11</f>
        <v>30508</v>
      </c>
      <c r="D9" s="13">
        <f t="shared" si="2"/>
        <v>25796</v>
      </c>
      <c r="E9" s="13">
        <f t="shared" si="2"/>
        <v>16917</v>
      </c>
      <c r="F9" s="13">
        <f t="shared" si="2"/>
        <v>23334</v>
      </c>
      <c r="G9" s="13">
        <f t="shared" si="2"/>
        <v>26557</v>
      </c>
      <c r="H9" s="13">
        <f t="shared" si="2"/>
        <v>16353</v>
      </c>
      <c r="I9" s="13">
        <f t="shared" si="2"/>
        <v>3368</v>
      </c>
      <c r="J9" s="13">
        <f t="shared" si="2"/>
        <v>11610</v>
      </c>
      <c r="K9" s="11">
        <f>SUM(B9:J9)</f>
        <v>173750</v>
      </c>
    </row>
    <row r="10" spans="1:11" ht="17.25" customHeight="1">
      <c r="A10" s="29" t="s">
        <v>18</v>
      </c>
      <c r="B10" s="13">
        <v>19307</v>
      </c>
      <c r="C10" s="13">
        <v>30508</v>
      </c>
      <c r="D10" s="13">
        <v>25796</v>
      </c>
      <c r="E10" s="13">
        <v>16917</v>
      </c>
      <c r="F10" s="13">
        <v>23334</v>
      </c>
      <c r="G10" s="13">
        <v>26557</v>
      </c>
      <c r="H10" s="13">
        <v>16353</v>
      </c>
      <c r="I10" s="13">
        <v>3368</v>
      </c>
      <c r="J10" s="13">
        <v>11610</v>
      </c>
      <c r="K10" s="11">
        <f>SUM(B10:J10)</f>
        <v>173750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66274</v>
      </c>
      <c r="C12" s="17">
        <f t="shared" si="3"/>
        <v>92751</v>
      </c>
      <c r="D12" s="17">
        <f t="shared" si="3"/>
        <v>90061</v>
      </c>
      <c r="E12" s="17">
        <f t="shared" si="3"/>
        <v>54409</v>
      </c>
      <c r="F12" s="17">
        <f t="shared" si="3"/>
        <v>86864</v>
      </c>
      <c r="G12" s="17">
        <f t="shared" si="3"/>
        <v>151852</v>
      </c>
      <c r="H12" s="17">
        <f t="shared" si="3"/>
        <v>54030</v>
      </c>
      <c r="I12" s="17">
        <f t="shared" si="3"/>
        <v>8638</v>
      </c>
      <c r="J12" s="17">
        <f t="shared" si="3"/>
        <v>40314</v>
      </c>
      <c r="K12" s="11">
        <f aca="true" t="shared" si="4" ref="K12:K27">SUM(B12:J12)</f>
        <v>645193</v>
      </c>
    </row>
    <row r="13" spans="1:13" ht="17.25" customHeight="1">
      <c r="A13" s="14" t="s">
        <v>20</v>
      </c>
      <c r="B13" s="13">
        <v>32455</v>
      </c>
      <c r="C13" s="13">
        <v>49358</v>
      </c>
      <c r="D13" s="13">
        <v>46650</v>
      </c>
      <c r="E13" s="13">
        <v>28858</v>
      </c>
      <c r="F13" s="13">
        <v>42248</v>
      </c>
      <c r="G13" s="13">
        <v>68751</v>
      </c>
      <c r="H13" s="13">
        <v>24472</v>
      </c>
      <c r="I13" s="13">
        <v>4904</v>
      </c>
      <c r="J13" s="13">
        <v>21051</v>
      </c>
      <c r="K13" s="11">
        <f t="shared" si="4"/>
        <v>318747</v>
      </c>
      <c r="L13" s="52"/>
      <c r="M13" s="53"/>
    </row>
    <row r="14" spans="1:12" ht="17.25" customHeight="1">
      <c r="A14" s="14" t="s">
        <v>21</v>
      </c>
      <c r="B14" s="13">
        <v>33079</v>
      </c>
      <c r="C14" s="13">
        <v>42213</v>
      </c>
      <c r="D14" s="13">
        <v>42480</v>
      </c>
      <c r="E14" s="13">
        <v>24877</v>
      </c>
      <c r="F14" s="13">
        <v>43708</v>
      </c>
      <c r="G14" s="13">
        <v>81775</v>
      </c>
      <c r="H14" s="13">
        <v>28683</v>
      </c>
      <c r="I14" s="13">
        <v>3610</v>
      </c>
      <c r="J14" s="13">
        <v>18865</v>
      </c>
      <c r="K14" s="11">
        <f t="shared" si="4"/>
        <v>319290</v>
      </c>
      <c r="L14" s="52"/>
    </row>
    <row r="15" spans="1:11" ht="17.25" customHeight="1">
      <c r="A15" s="14" t="s">
        <v>22</v>
      </c>
      <c r="B15" s="13">
        <v>740</v>
      </c>
      <c r="C15" s="13">
        <v>1180</v>
      </c>
      <c r="D15" s="13">
        <v>931</v>
      </c>
      <c r="E15" s="13">
        <v>674</v>
      </c>
      <c r="F15" s="13">
        <v>908</v>
      </c>
      <c r="G15" s="13">
        <v>1326</v>
      </c>
      <c r="H15" s="13">
        <v>875</v>
      </c>
      <c r="I15" s="13">
        <v>124</v>
      </c>
      <c r="J15" s="13">
        <v>398</v>
      </c>
      <c r="K15" s="11">
        <f t="shared" si="4"/>
        <v>7156</v>
      </c>
    </row>
    <row r="16" spans="1:11" ht="17.25" customHeight="1">
      <c r="A16" s="15" t="s">
        <v>97</v>
      </c>
      <c r="B16" s="13">
        <f>B17+B18+B19</f>
        <v>5956</v>
      </c>
      <c r="C16" s="13">
        <f aca="true" t="shared" si="5" ref="C16:J16">C17+C18+C19</f>
        <v>7447</v>
      </c>
      <c r="D16" s="13">
        <f t="shared" si="5"/>
        <v>7731</v>
      </c>
      <c r="E16" s="13">
        <f t="shared" si="5"/>
        <v>4629</v>
      </c>
      <c r="F16" s="13">
        <f t="shared" si="5"/>
        <v>8475</v>
      </c>
      <c r="G16" s="13">
        <f t="shared" si="5"/>
        <v>14180</v>
      </c>
      <c r="H16" s="13">
        <f t="shared" si="5"/>
        <v>4219</v>
      </c>
      <c r="I16" s="13">
        <f t="shared" si="5"/>
        <v>798</v>
      </c>
      <c r="J16" s="13">
        <f t="shared" si="5"/>
        <v>3623</v>
      </c>
      <c r="K16" s="11">
        <f t="shared" si="4"/>
        <v>57058</v>
      </c>
    </row>
    <row r="17" spans="1:11" ht="17.25" customHeight="1">
      <c r="A17" s="14" t="s">
        <v>98</v>
      </c>
      <c r="B17" s="13">
        <v>4440</v>
      </c>
      <c r="C17" s="13">
        <v>5693</v>
      </c>
      <c r="D17" s="13">
        <v>5579</v>
      </c>
      <c r="E17" s="13">
        <v>3310</v>
      </c>
      <c r="F17" s="13">
        <v>5850</v>
      </c>
      <c r="G17" s="13">
        <v>8950</v>
      </c>
      <c r="H17" s="13">
        <v>3124</v>
      </c>
      <c r="I17" s="13">
        <v>616</v>
      </c>
      <c r="J17" s="13">
        <v>2477</v>
      </c>
      <c r="K17" s="11">
        <f t="shared" si="4"/>
        <v>40039</v>
      </c>
    </row>
    <row r="18" spans="1:11" ht="17.25" customHeight="1">
      <c r="A18" s="14" t="s">
        <v>99</v>
      </c>
      <c r="B18" s="13">
        <v>1470</v>
      </c>
      <c r="C18" s="13">
        <v>1703</v>
      </c>
      <c r="D18" s="13">
        <v>2087</v>
      </c>
      <c r="E18" s="13">
        <v>1268</v>
      </c>
      <c r="F18" s="13">
        <v>2580</v>
      </c>
      <c r="G18" s="13">
        <v>5112</v>
      </c>
      <c r="H18" s="13">
        <v>1066</v>
      </c>
      <c r="I18" s="13">
        <v>172</v>
      </c>
      <c r="J18" s="13">
        <v>1118</v>
      </c>
      <c r="K18" s="11">
        <f t="shared" si="4"/>
        <v>16576</v>
      </c>
    </row>
    <row r="19" spans="1:11" ht="17.25" customHeight="1">
      <c r="A19" s="14" t="s">
        <v>100</v>
      </c>
      <c r="B19" s="13">
        <v>46</v>
      </c>
      <c r="C19" s="13">
        <v>51</v>
      </c>
      <c r="D19" s="13">
        <v>65</v>
      </c>
      <c r="E19" s="13">
        <v>51</v>
      </c>
      <c r="F19" s="13">
        <v>45</v>
      </c>
      <c r="G19" s="13">
        <v>118</v>
      </c>
      <c r="H19" s="13">
        <v>29</v>
      </c>
      <c r="I19" s="13">
        <v>10</v>
      </c>
      <c r="J19" s="13">
        <v>28</v>
      </c>
      <c r="K19" s="11">
        <f t="shared" si="4"/>
        <v>443</v>
      </c>
    </row>
    <row r="20" spans="1:11" ht="17.25" customHeight="1">
      <c r="A20" s="16" t="s">
        <v>23</v>
      </c>
      <c r="B20" s="11">
        <f>+B21+B22+B23</f>
        <v>53179</v>
      </c>
      <c r="C20" s="11">
        <f aca="true" t="shared" si="6" ref="C20:J20">+C21+C22+C23</f>
        <v>60939</v>
      </c>
      <c r="D20" s="11">
        <f t="shared" si="6"/>
        <v>69655</v>
      </c>
      <c r="E20" s="11">
        <f t="shared" si="6"/>
        <v>36369</v>
      </c>
      <c r="F20" s="11">
        <f t="shared" si="6"/>
        <v>78850</v>
      </c>
      <c r="G20" s="11">
        <f t="shared" si="6"/>
        <v>138149</v>
      </c>
      <c r="H20" s="11">
        <f t="shared" si="6"/>
        <v>36115</v>
      </c>
      <c r="I20" s="11">
        <f t="shared" si="6"/>
        <v>7455</v>
      </c>
      <c r="J20" s="11">
        <f t="shared" si="6"/>
        <v>28036</v>
      </c>
      <c r="K20" s="11">
        <f t="shared" si="4"/>
        <v>508747</v>
      </c>
    </row>
    <row r="21" spans="1:12" ht="17.25" customHeight="1">
      <c r="A21" s="12" t="s">
        <v>24</v>
      </c>
      <c r="B21" s="13">
        <v>30081</v>
      </c>
      <c r="C21" s="13">
        <v>37134</v>
      </c>
      <c r="D21" s="13">
        <v>42395</v>
      </c>
      <c r="E21" s="13">
        <v>22295</v>
      </c>
      <c r="F21" s="13">
        <v>44542</v>
      </c>
      <c r="G21" s="13">
        <v>68543</v>
      </c>
      <c r="H21" s="13">
        <v>20251</v>
      </c>
      <c r="I21" s="13">
        <v>4976</v>
      </c>
      <c r="J21" s="13">
        <v>16842</v>
      </c>
      <c r="K21" s="11">
        <f t="shared" si="4"/>
        <v>287059</v>
      </c>
      <c r="L21" s="52"/>
    </row>
    <row r="22" spans="1:12" ht="17.25" customHeight="1">
      <c r="A22" s="12" t="s">
        <v>25</v>
      </c>
      <c r="B22" s="13">
        <v>22696</v>
      </c>
      <c r="C22" s="13">
        <v>23345</v>
      </c>
      <c r="D22" s="13">
        <v>26827</v>
      </c>
      <c r="E22" s="13">
        <v>13800</v>
      </c>
      <c r="F22" s="13">
        <v>33826</v>
      </c>
      <c r="G22" s="13">
        <v>68860</v>
      </c>
      <c r="H22" s="13">
        <v>15538</v>
      </c>
      <c r="I22" s="13">
        <v>2420</v>
      </c>
      <c r="J22" s="13">
        <v>11031</v>
      </c>
      <c r="K22" s="11">
        <f t="shared" si="4"/>
        <v>218343</v>
      </c>
      <c r="L22" s="52"/>
    </row>
    <row r="23" spans="1:11" ht="17.25" customHeight="1">
      <c r="A23" s="12" t="s">
        <v>26</v>
      </c>
      <c r="B23" s="13">
        <v>402</v>
      </c>
      <c r="C23" s="13">
        <v>460</v>
      </c>
      <c r="D23" s="13">
        <v>433</v>
      </c>
      <c r="E23" s="13">
        <v>274</v>
      </c>
      <c r="F23" s="13">
        <v>482</v>
      </c>
      <c r="G23" s="13">
        <v>746</v>
      </c>
      <c r="H23" s="13">
        <v>326</v>
      </c>
      <c r="I23" s="13">
        <v>59</v>
      </c>
      <c r="J23" s="13">
        <v>163</v>
      </c>
      <c r="K23" s="11">
        <f t="shared" si="4"/>
        <v>3345</v>
      </c>
    </row>
    <row r="24" spans="1:11" ht="17.25" customHeight="1">
      <c r="A24" s="16" t="s">
        <v>27</v>
      </c>
      <c r="B24" s="13">
        <v>22691</v>
      </c>
      <c r="C24" s="13">
        <v>33568</v>
      </c>
      <c r="D24" s="13">
        <v>36076</v>
      </c>
      <c r="E24" s="13">
        <v>20367</v>
      </c>
      <c r="F24" s="13">
        <v>27451</v>
      </c>
      <c r="G24" s="13">
        <v>33239</v>
      </c>
      <c r="H24" s="13">
        <v>12294</v>
      </c>
      <c r="I24" s="13">
        <v>5524</v>
      </c>
      <c r="J24" s="13">
        <v>16804</v>
      </c>
      <c r="K24" s="11">
        <f t="shared" si="4"/>
        <v>208014</v>
      </c>
    </row>
    <row r="25" spans="1:12" ht="17.25" customHeight="1">
      <c r="A25" s="12" t="s">
        <v>28</v>
      </c>
      <c r="B25" s="13">
        <v>14522</v>
      </c>
      <c r="C25" s="13">
        <v>21484</v>
      </c>
      <c r="D25" s="13">
        <v>23089</v>
      </c>
      <c r="E25" s="13">
        <v>13035</v>
      </c>
      <c r="F25" s="13">
        <v>17569</v>
      </c>
      <c r="G25" s="13">
        <v>21273</v>
      </c>
      <c r="H25" s="13">
        <v>7868</v>
      </c>
      <c r="I25" s="13">
        <v>3535</v>
      </c>
      <c r="J25" s="13">
        <v>10755</v>
      </c>
      <c r="K25" s="11">
        <f t="shared" si="4"/>
        <v>133130</v>
      </c>
      <c r="L25" s="52"/>
    </row>
    <row r="26" spans="1:12" ht="17.25" customHeight="1">
      <c r="A26" s="12" t="s">
        <v>29</v>
      </c>
      <c r="B26" s="13">
        <v>8169</v>
      </c>
      <c r="C26" s="13">
        <v>12084</v>
      </c>
      <c r="D26" s="13">
        <v>12987</v>
      </c>
      <c r="E26" s="13">
        <v>7332</v>
      </c>
      <c r="F26" s="13">
        <v>9882</v>
      </c>
      <c r="G26" s="13">
        <v>11966</v>
      </c>
      <c r="H26" s="13">
        <v>4426</v>
      </c>
      <c r="I26" s="13">
        <v>1989</v>
      </c>
      <c r="J26" s="13">
        <v>6049</v>
      </c>
      <c r="K26" s="11">
        <f t="shared" si="4"/>
        <v>74884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1364</v>
      </c>
      <c r="I27" s="11">
        <v>0</v>
      </c>
      <c r="J27" s="11">
        <v>0</v>
      </c>
      <c r="K27" s="11">
        <f t="shared" si="4"/>
        <v>1364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26003.03</v>
      </c>
      <c r="I35" s="19">
        <v>0</v>
      </c>
      <c r="J35" s="19">
        <v>0</v>
      </c>
      <c r="K35" s="23">
        <f>SUM(B35:J35)</f>
        <v>26003.03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453040.04</v>
      </c>
      <c r="C47" s="22">
        <f aca="true" t="shared" si="11" ref="C47:H47">+C48+C57</f>
        <v>689907.11</v>
      </c>
      <c r="D47" s="22">
        <f t="shared" si="11"/>
        <v>790796.3</v>
      </c>
      <c r="E47" s="22">
        <f t="shared" si="11"/>
        <v>398285.55</v>
      </c>
      <c r="F47" s="22">
        <f t="shared" si="11"/>
        <v>641968.4500000001</v>
      </c>
      <c r="G47" s="22">
        <f t="shared" si="11"/>
        <v>891026.38</v>
      </c>
      <c r="H47" s="22">
        <f t="shared" si="11"/>
        <v>384002.49</v>
      </c>
      <c r="I47" s="22">
        <f>+I48+I57</f>
        <v>124280.1</v>
      </c>
      <c r="J47" s="22">
        <f>+J48+J57</f>
        <v>300602.33</v>
      </c>
      <c r="K47" s="22">
        <f>SUM(B47:J47)</f>
        <v>4673908.75</v>
      </c>
    </row>
    <row r="48" spans="1:11" ht="17.25" customHeight="1">
      <c r="A48" s="16" t="s">
        <v>115</v>
      </c>
      <c r="B48" s="23">
        <f>SUM(B49:B56)</f>
        <v>434913.6</v>
      </c>
      <c r="C48" s="23">
        <f aca="true" t="shared" si="12" ref="C48:J48">SUM(C49:C56)</f>
        <v>666981.62</v>
      </c>
      <c r="D48" s="23">
        <f t="shared" si="12"/>
        <v>764491.4400000001</v>
      </c>
      <c r="E48" s="23">
        <f t="shared" si="12"/>
        <v>376468.94</v>
      </c>
      <c r="F48" s="23">
        <f t="shared" si="12"/>
        <v>619190.5700000001</v>
      </c>
      <c r="G48" s="23">
        <f t="shared" si="12"/>
        <v>861902.49</v>
      </c>
      <c r="H48" s="23">
        <f t="shared" si="12"/>
        <v>364510.69</v>
      </c>
      <c r="I48" s="23">
        <f t="shared" si="12"/>
        <v>124280.1</v>
      </c>
      <c r="J48" s="23">
        <f t="shared" si="12"/>
        <v>286914.57</v>
      </c>
      <c r="K48" s="23">
        <f aca="true" t="shared" si="13" ref="K48:K57">SUM(B48:J48)</f>
        <v>4499654.0200000005</v>
      </c>
    </row>
    <row r="49" spans="1:11" ht="17.25" customHeight="1">
      <c r="A49" s="34" t="s">
        <v>46</v>
      </c>
      <c r="B49" s="23">
        <f aca="true" t="shared" si="14" ref="B49:H49">ROUND(B30*B7,2)</f>
        <v>431625.47</v>
      </c>
      <c r="C49" s="23">
        <f t="shared" si="14"/>
        <v>660842.51</v>
      </c>
      <c r="D49" s="23">
        <f t="shared" si="14"/>
        <v>759252.28</v>
      </c>
      <c r="E49" s="23">
        <f t="shared" si="14"/>
        <v>373631.32</v>
      </c>
      <c r="F49" s="23">
        <f t="shared" si="14"/>
        <v>614966.43</v>
      </c>
      <c r="G49" s="23">
        <f t="shared" si="14"/>
        <v>855891.92</v>
      </c>
      <c r="H49" s="23">
        <f t="shared" si="14"/>
        <v>335364.75</v>
      </c>
      <c r="I49" s="23">
        <f>ROUND(I30*I7,2)</f>
        <v>123214.38</v>
      </c>
      <c r="J49" s="23">
        <f>ROUND(J30*J7,2)</f>
        <v>284697.53</v>
      </c>
      <c r="K49" s="23">
        <f t="shared" si="13"/>
        <v>4439486.59</v>
      </c>
    </row>
    <row r="50" spans="1:11" ht="17.25" customHeight="1">
      <c r="A50" s="34" t="s">
        <v>47</v>
      </c>
      <c r="B50" s="19">
        <v>0</v>
      </c>
      <c r="C50" s="23">
        <f>ROUND(C31*C7,2)</f>
        <v>1468.93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1468.93</v>
      </c>
    </row>
    <row r="51" spans="1:11" ht="17.25" customHeight="1">
      <c r="A51" s="68" t="s">
        <v>108</v>
      </c>
      <c r="B51" s="69">
        <f aca="true" t="shared" si="15" ref="B51:H51">ROUND(B32*B7,2)</f>
        <v>-803.55</v>
      </c>
      <c r="C51" s="69">
        <f t="shared" si="15"/>
        <v>-1103.54</v>
      </c>
      <c r="D51" s="69">
        <f t="shared" si="15"/>
        <v>-1146.6</v>
      </c>
      <c r="E51" s="69">
        <f t="shared" si="15"/>
        <v>-607.78</v>
      </c>
      <c r="F51" s="69">
        <f t="shared" si="15"/>
        <v>-1057.38</v>
      </c>
      <c r="G51" s="69">
        <f t="shared" si="15"/>
        <v>-1419.51</v>
      </c>
      <c r="H51" s="69">
        <f t="shared" si="15"/>
        <v>-572.13</v>
      </c>
      <c r="I51" s="19">
        <v>0</v>
      </c>
      <c r="J51" s="19">
        <v>0</v>
      </c>
      <c r="K51" s="69">
        <f>SUM(B51:J51)</f>
        <v>-6710.49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26003.03</v>
      </c>
      <c r="I53" s="31">
        <f>+I35</f>
        <v>0</v>
      </c>
      <c r="J53" s="31">
        <f>+J35</f>
        <v>0</v>
      </c>
      <c r="K53" s="23">
        <f t="shared" si="13"/>
        <v>26003.03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-73366.6</v>
      </c>
      <c r="C61" s="35">
        <f t="shared" si="16"/>
        <v>-116048.70999999999</v>
      </c>
      <c r="D61" s="35">
        <f t="shared" si="16"/>
        <v>-99104.40000000001</v>
      </c>
      <c r="E61" s="35">
        <f t="shared" si="16"/>
        <v>-67590.37</v>
      </c>
      <c r="F61" s="35">
        <f t="shared" si="16"/>
        <v>-89049.84999999999</v>
      </c>
      <c r="G61" s="35">
        <f t="shared" si="16"/>
        <v>-100928.45000000001</v>
      </c>
      <c r="H61" s="35">
        <f t="shared" si="16"/>
        <v>-62141.4</v>
      </c>
      <c r="I61" s="35">
        <f t="shared" si="16"/>
        <v>-16485.01</v>
      </c>
      <c r="J61" s="35">
        <f t="shared" si="16"/>
        <v>-49498.78</v>
      </c>
      <c r="K61" s="35">
        <f>SUM(B61:J61)</f>
        <v>-674213.5700000001</v>
      </c>
    </row>
    <row r="62" spans="1:11" ht="18.75" customHeight="1">
      <c r="A62" s="16" t="s">
        <v>77</v>
      </c>
      <c r="B62" s="35">
        <f aca="true" t="shared" si="17" ref="B62:J62">B63+B64+B65+B66+B67+B68</f>
        <v>-73366.6</v>
      </c>
      <c r="C62" s="35">
        <f t="shared" si="17"/>
        <v>-115930.4</v>
      </c>
      <c r="D62" s="35">
        <f t="shared" si="17"/>
        <v>-98024.8</v>
      </c>
      <c r="E62" s="35">
        <f t="shared" si="17"/>
        <v>-64284.6</v>
      </c>
      <c r="F62" s="35">
        <f t="shared" si="17"/>
        <v>-88669.2</v>
      </c>
      <c r="G62" s="35">
        <f t="shared" si="17"/>
        <v>-100916.6</v>
      </c>
      <c r="H62" s="35">
        <f t="shared" si="17"/>
        <v>-62141.4</v>
      </c>
      <c r="I62" s="35">
        <f t="shared" si="17"/>
        <v>-12798.4</v>
      </c>
      <c r="J62" s="35">
        <f t="shared" si="17"/>
        <v>-44118</v>
      </c>
      <c r="K62" s="35">
        <f aca="true" t="shared" si="18" ref="K62:K98">SUM(B62:J62)</f>
        <v>-660250</v>
      </c>
    </row>
    <row r="63" spans="1:11" ht="18.75" customHeight="1">
      <c r="A63" s="12" t="s">
        <v>78</v>
      </c>
      <c r="B63" s="35">
        <f>-ROUND(B9*$D$3,2)</f>
        <v>-73366.6</v>
      </c>
      <c r="C63" s="35">
        <f aca="true" t="shared" si="19" ref="C63:J63">-ROUND(C9*$D$3,2)</f>
        <v>-115930.4</v>
      </c>
      <c r="D63" s="35">
        <f t="shared" si="19"/>
        <v>-98024.8</v>
      </c>
      <c r="E63" s="35">
        <f t="shared" si="19"/>
        <v>-64284.6</v>
      </c>
      <c r="F63" s="35">
        <f t="shared" si="19"/>
        <v>-88669.2</v>
      </c>
      <c r="G63" s="35">
        <f t="shared" si="19"/>
        <v>-100916.6</v>
      </c>
      <c r="H63" s="35">
        <f t="shared" si="19"/>
        <v>-62141.4</v>
      </c>
      <c r="I63" s="35">
        <f t="shared" si="19"/>
        <v>-12798.4</v>
      </c>
      <c r="J63" s="35">
        <f t="shared" si="19"/>
        <v>-44118</v>
      </c>
      <c r="K63" s="35">
        <f t="shared" si="18"/>
        <v>-660250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-3305.77</v>
      </c>
      <c r="F69" s="35">
        <f t="shared" si="20"/>
        <v>-380.65</v>
      </c>
      <c r="G69" s="35">
        <f t="shared" si="20"/>
        <v>-11.85</v>
      </c>
      <c r="H69" s="35">
        <f t="shared" si="20"/>
        <v>0</v>
      </c>
      <c r="I69" s="35">
        <f t="shared" si="20"/>
        <v>-3686.6099999999997</v>
      </c>
      <c r="J69" s="35">
        <f t="shared" si="20"/>
        <v>-5380.78</v>
      </c>
      <c r="K69" s="35">
        <f t="shared" si="18"/>
        <v>-13963.57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-3305.77</v>
      </c>
      <c r="F93" s="19">
        <v>0</v>
      </c>
      <c r="G93" s="19">
        <v>0</v>
      </c>
      <c r="H93" s="19">
        <v>0</v>
      </c>
      <c r="I93" s="48">
        <v>-1565.93</v>
      </c>
      <c r="J93" s="48">
        <v>-5380.78</v>
      </c>
      <c r="K93" s="48">
        <f t="shared" si="18"/>
        <v>-10252.48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379673.44</v>
      </c>
      <c r="C101" s="24">
        <f t="shared" si="21"/>
        <v>573858.3999999999</v>
      </c>
      <c r="D101" s="24">
        <f t="shared" si="21"/>
        <v>691691.9</v>
      </c>
      <c r="E101" s="24">
        <f t="shared" si="21"/>
        <v>330695.18</v>
      </c>
      <c r="F101" s="24">
        <f t="shared" si="21"/>
        <v>552918.6000000001</v>
      </c>
      <c r="G101" s="24">
        <f t="shared" si="21"/>
        <v>790097.93</v>
      </c>
      <c r="H101" s="24">
        <f t="shared" si="21"/>
        <v>321861.08999999997</v>
      </c>
      <c r="I101" s="24">
        <f>+I102+I103</f>
        <v>107795.09000000001</v>
      </c>
      <c r="J101" s="24">
        <f>+J102+J103</f>
        <v>251103.55000000002</v>
      </c>
      <c r="K101" s="48">
        <f>SUM(B101:J101)</f>
        <v>3999695.1799999992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361547</v>
      </c>
      <c r="C102" s="24">
        <f t="shared" si="22"/>
        <v>550932.9099999999</v>
      </c>
      <c r="D102" s="24">
        <f t="shared" si="22"/>
        <v>665387.04</v>
      </c>
      <c r="E102" s="24">
        <f t="shared" si="22"/>
        <v>308878.57</v>
      </c>
      <c r="F102" s="24">
        <f t="shared" si="22"/>
        <v>530140.7200000001</v>
      </c>
      <c r="G102" s="24">
        <f t="shared" si="22"/>
        <v>760974.04</v>
      </c>
      <c r="H102" s="24">
        <f t="shared" si="22"/>
        <v>302369.29</v>
      </c>
      <c r="I102" s="24">
        <f t="shared" si="22"/>
        <v>107795.09000000001</v>
      </c>
      <c r="J102" s="24">
        <f t="shared" si="22"/>
        <v>237415.79</v>
      </c>
      <c r="K102" s="48">
        <f>SUM(B102:J102)</f>
        <v>3825440.45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3999695.1799999992</v>
      </c>
      <c r="L109" s="54"/>
    </row>
    <row r="110" spans="1:11" ht="18.75" customHeight="1">
      <c r="A110" s="26" t="s">
        <v>73</v>
      </c>
      <c r="B110" s="27">
        <v>50619.14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50619.14</v>
      </c>
    </row>
    <row r="111" spans="1:11" ht="18.75" customHeight="1">
      <c r="A111" s="26" t="s">
        <v>74</v>
      </c>
      <c r="B111" s="27">
        <v>329054.3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329054.3</v>
      </c>
    </row>
    <row r="112" spans="1:11" ht="18.75" customHeight="1">
      <c r="A112" s="26" t="s">
        <v>75</v>
      </c>
      <c r="B112" s="40">
        <v>0</v>
      </c>
      <c r="C112" s="27">
        <f>+C101</f>
        <v>573858.3999999999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573858.3999999999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691691.9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691691.9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330695.18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330695.18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104860.34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104860.34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196490.44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196490.44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34263.14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34263.14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217304.68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217304.68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231719.46</v>
      </c>
      <c r="H119" s="40">
        <v>0</v>
      </c>
      <c r="I119" s="40">
        <v>0</v>
      </c>
      <c r="J119" s="40">
        <v>0</v>
      </c>
      <c r="K119" s="41">
        <f t="shared" si="24"/>
        <v>231719.46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24183.31</v>
      </c>
      <c r="H120" s="40">
        <v>0</v>
      </c>
      <c r="I120" s="40">
        <v>0</v>
      </c>
      <c r="J120" s="40">
        <v>0</v>
      </c>
      <c r="K120" s="41">
        <f t="shared" si="24"/>
        <v>24183.31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125792.01</v>
      </c>
      <c r="H121" s="40">
        <v>0</v>
      </c>
      <c r="I121" s="40">
        <v>0</v>
      </c>
      <c r="J121" s="40">
        <v>0</v>
      </c>
      <c r="K121" s="41">
        <f t="shared" si="24"/>
        <v>125792.01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117326.05</v>
      </c>
      <c r="H122" s="40">
        <v>0</v>
      </c>
      <c r="I122" s="40">
        <v>0</v>
      </c>
      <c r="J122" s="40">
        <v>0</v>
      </c>
      <c r="K122" s="41">
        <f t="shared" si="24"/>
        <v>117326.05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291077.1</v>
      </c>
      <c r="H123" s="40">
        <v>0</v>
      </c>
      <c r="I123" s="40">
        <v>0</v>
      </c>
      <c r="J123" s="40">
        <v>0</v>
      </c>
      <c r="K123" s="41">
        <f t="shared" si="24"/>
        <v>291077.1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120110.76</v>
      </c>
      <c r="I124" s="40">
        <v>0</v>
      </c>
      <c r="J124" s="40">
        <v>0</v>
      </c>
      <c r="K124" s="41">
        <f t="shared" si="24"/>
        <v>120110.76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201750.33</v>
      </c>
      <c r="I125" s="40">
        <v>0</v>
      </c>
      <c r="J125" s="40">
        <v>0</v>
      </c>
      <c r="K125" s="41">
        <f t="shared" si="24"/>
        <v>201750.33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107795.09</v>
      </c>
      <c r="J126" s="40">
        <v>0</v>
      </c>
      <c r="K126" s="41">
        <f t="shared" si="24"/>
        <v>107795.09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251103.55</v>
      </c>
      <c r="K127" s="44">
        <f t="shared" si="24"/>
        <v>251103.55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2016-01-15T13:39:28Z</dcterms:modified>
  <cp:category/>
  <cp:version/>
  <cp:contentType/>
  <cp:contentStatus/>
</cp:coreProperties>
</file>