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<sst xmlns="http://schemas.openxmlformats.org/spreadsheetml/2006/main" count="131" uniqueCount="131">
  <si>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</si>
  <si>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</si>
  <si>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</si>
  <si>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</si>
  <si>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</si>
  <si>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</si>
  <si>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</si>
  <si>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</si>
  <si>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</si>
  <si>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</si>
  <si>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</si>
  <si>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</si>
  <si>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</si>
  <si>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</si>
  <si>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</si>
  <si>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</si>
  <si>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</si>
  <si>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</si>
  <si>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</si>
  <si>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</si>
  <si>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</si>
  <si>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</si>
  <si>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</si>
  <si>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</si>
  <si>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</si>
  <si>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</si>
  <si>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</si>
  <si>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</si>
  <si>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</si>
  <si>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</si>
  <si>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</si>
  <si>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</si>
  <si>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</si>
  <si>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</si>
  <si>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</si>
  <si>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</si>
  <si>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</si>
  <si>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</si>
  <si>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</si>
  <si>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</si>
  <si>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</si>
  <si>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</si>
  <si>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</si>
  <si>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</si>
  <si>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</si>
  <si>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</si>
  <si>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</si>
  <si>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</si>
  <si>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</si>
  <si>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</si>
  <si>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</si>
  <si>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</si>
  <si>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</si>
  <si>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</si>
  <si>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</si>
  <si>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</si>
  <si>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</si>
  <si>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</si>
  <si>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</si>
  <si>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</si>
  <si>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</si>
  <si>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</si>
  <si>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</si>
  <si>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</si>
  <si>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</si>
  <si>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</si>
  <si>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</si>
  <si>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</si>
  <si>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</si>
  <si>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</si>
  <si>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</si>
  <si>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</si>
  <si>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</si>
  <si>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</si>
  <si>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</si>
  <si>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</si>
  <si>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</si>
  <si>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</si>
  <si>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</si>
  <si>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</si>
  <si>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</si>
  <si>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</si>
  <si>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</si>
  <si>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</si>
  <si>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</si>
  <si>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</si>
  <si>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</si>
  <si>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</si>
  <si>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</si>
  <si>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</si>
  <si>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</si>
  <si>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</si>
  <si>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</si>
  <si>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</si>
  <si>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</si>
  <si>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</si>
  <si>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</si>
  <si>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</si>
  <si>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</si>
  <si>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</si>
  <si>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</si>
  <si>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</si>
  <si>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</si>
  <si>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</si>
  <si>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</si>
  <si>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</si>
  <si>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</si>
  <si>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</si>
  <si>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</si>
  <si>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</si>
  <si>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</si>
  <si>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</si>
  <si>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</si>
  <si>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</si>
  <si>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</si>
  <si>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</si>
  <si>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</si>
  <si>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</si>
  <si>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</si>
  <si>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</si>
  <si>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</si>
  <si>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</si>
  <si>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</si>
  <si>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</si>
  <si>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</si>
  <si>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</si>
  <si>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</si>
  <si>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</si>
  <si>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</si>
  <si>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</si>
  <si>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09/01/16 - VENCIMENTO 15/01/16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</si>
</sst>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32" fillId="0" borderId="14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301591</v>
      </c>
      <c r="C7" s="9">
        <f t="shared" si="0"/>
        <v>383662</v>
      </c>
      <c r="D7" s="9">
        <f t="shared" si="0"/>
        <v>423437</v>
      </c>
      <c r="E7" s="9">
        <f t="shared" si="0"/>
        <v>243123</v>
      </c>
      <c r="F7" s="9">
        <f t="shared" si="0"/>
        <v>359532</v>
      </c>
      <c r="G7" s="9">
        <f t="shared" si="0"/>
        <v>594478</v>
      </c>
      <c r="H7" s="9">
        <f t="shared" si="0"/>
        <v>229642</v>
      </c>
      <c r="I7" s="9">
        <f t="shared" si="0"/>
        <v>53327</v>
      </c>
      <c r="J7" s="9">
        <f t="shared" si="0"/>
        <v>161518</v>
      </c>
      <c r="K7" s="9">
        <f t="shared" si="0"/>
        <v>2750310</v>
      </c>
      <c r="L7" s="52"/>
    </row>
    <row r="8" spans="1:11" ht="17.25" customHeight="1">
      <c r="A8" s="10" t="s">
        <v>101</v>
      </c>
      <c r="B8" s="11">
        <f>B9+B12+B16</f>
        <v>168251</v>
      </c>
      <c r="C8" s="11">
        <f aca="true" t="shared" si="1" ref="C8:J8">C9+C12+C16</f>
        <v>224203</v>
      </c>
      <c r="D8" s="11">
        <f t="shared" si="1"/>
        <v>235304</v>
      </c>
      <c r="E8" s="11">
        <f t="shared" si="1"/>
        <v>140993</v>
      </c>
      <c r="F8" s="11">
        <f t="shared" si="1"/>
        <v>194713</v>
      </c>
      <c r="G8" s="11">
        <f t="shared" si="1"/>
        <v>317322</v>
      </c>
      <c r="H8" s="11">
        <f t="shared" si="1"/>
        <v>140265</v>
      </c>
      <c r="I8" s="11">
        <f t="shared" si="1"/>
        <v>27428</v>
      </c>
      <c r="J8" s="11">
        <f t="shared" si="1"/>
        <v>90232</v>
      </c>
      <c r="K8" s="11">
        <f>SUM(B8:J8)</f>
        <v>1538711</v>
      </c>
    </row>
    <row r="9" spans="1:11" ht="17.25" customHeight="1">
      <c r="A9" s="15" t="s">
        <v>17</v>
      </c>
      <c r="B9" s="13">
        <f>+B10+B11</f>
        <v>30775</v>
      </c>
      <c r="C9" s="13">
        <f aca="true" t="shared" si="2" ref="C9:J9">+C10+C11</f>
        <v>44486</v>
      </c>
      <c r="D9" s="13">
        <f t="shared" si="2"/>
        <v>41038</v>
      </c>
      <c r="E9" s="13">
        <f t="shared" si="2"/>
        <v>27181</v>
      </c>
      <c r="F9" s="13">
        <f t="shared" si="2"/>
        <v>30857</v>
      </c>
      <c r="G9" s="13">
        <f t="shared" si="2"/>
        <v>38925</v>
      </c>
      <c r="H9" s="13">
        <f t="shared" si="2"/>
        <v>28061</v>
      </c>
      <c r="I9" s="13">
        <f t="shared" si="2"/>
        <v>6141</v>
      </c>
      <c r="J9" s="13">
        <f t="shared" si="2"/>
        <v>15187</v>
      </c>
      <c r="K9" s="11">
        <f>SUM(B9:J9)</f>
        <v>262651</v>
      </c>
    </row>
    <row r="10" spans="1:11" ht="17.25" customHeight="1">
      <c r="A10" s="29" t="s">
        <v>18</v>
      </c>
      <c r="B10" s="13">
        <v>30775</v>
      </c>
      <c r="C10" s="13">
        <v>44486</v>
      </c>
      <c r="D10" s="13">
        <v>41038</v>
      </c>
      <c r="E10" s="13">
        <v>27181</v>
      </c>
      <c r="F10" s="13">
        <v>30857</v>
      </c>
      <c r="G10" s="13">
        <v>38925</v>
      </c>
      <c r="H10" s="13">
        <v>28061</v>
      </c>
      <c r="I10" s="13">
        <v>6141</v>
      </c>
      <c r="J10" s="13">
        <v>15187</v>
      </c>
      <c r="K10" s="11">
        <f>SUM(B10:J10)</f>
        <v>262651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127199</v>
      </c>
      <c r="C12" s="17">
        <f t="shared" si="3"/>
        <v>166972</v>
      </c>
      <c r="D12" s="17">
        <f t="shared" si="3"/>
        <v>179963</v>
      </c>
      <c r="E12" s="17">
        <f t="shared" si="3"/>
        <v>105461</v>
      </c>
      <c r="F12" s="17">
        <f t="shared" si="3"/>
        <v>149733</v>
      </c>
      <c r="G12" s="17">
        <f t="shared" si="3"/>
        <v>254802</v>
      </c>
      <c r="H12" s="17">
        <f t="shared" si="3"/>
        <v>104796</v>
      </c>
      <c r="I12" s="17">
        <f t="shared" si="3"/>
        <v>19456</v>
      </c>
      <c r="J12" s="17">
        <f t="shared" si="3"/>
        <v>69264</v>
      </c>
      <c r="K12" s="11">
        <f aca="true" t="shared" si="4" ref="K12:K27">SUM(B12:J12)</f>
        <v>1177646</v>
      </c>
    </row>
    <row r="13" spans="1:13" ht="17.25" customHeight="1">
      <c r="A13" s="14" t="s">
        <v>20</v>
      </c>
      <c r="B13" s="13">
        <v>64479</v>
      </c>
      <c r="C13" s="13">
        <v>90715</v>
      </c>
      <c r="D13" s="13">
        <v>97943</v>
      </c>
      <c r="E13" s="13">
        <v>56924</v>
      </c>
      <c r="F13" s="13">
        <v>77600</v>
      </c>
      <c r="G13" s="13">
        <v>120989</v>
      </c>
      <c r="H13" s="13">
        <v>50946</v>
      </c>
      <c r="I13" s="13">
        <v>11540</v>
      </c>
      <c r="J13" s="13">
        <v>37595</v>
      </c>
      <c r="K13" s="11">
        <f t="shared" si="4"/>
        <v>608731</v>
      </c>
      <c r="L13" s="52"/>
      <c r="M13" s="53"/>
    </row>
    <row r="14" spans="1:12" ht="17.25" customHeight="1">
      <c r="A14" s="14" t="s">
        <v>21</v>
      </c>
      <c r="B14" s="13">
        <v>61165</v>
      </c>
      <c r="C14" s="13">
        <v>74149</v>
      </c>
      <c r="D14" s="13">
        <v>80170</v>
      </c>
      <c r="E14" s="13">
        <v>47233</v>
      </c>
      <c r="F14" s="13">
        <v>70604</v>
      </c>
      <c r="G14" s="13">
        <v>131763</v>
      </c>
      <c r="H14" s="13">
        <v>52310</v>
      </c>
      <c r="I14" s="13">
        <v>7669</v>
      </c>
      <c r="J14" s="13">
        <v>31089</v>
      </c>
      <c r="K14" s="11">
        <f t="shared" si="4"/>
        <v>556152</v>
      </c>
      <c r="L14" s="52"/>
    </row>
    <row r="15" spans="1:11" ht="17.25" customHeight="1">
      <c r="A15" s="14" t="s">
        <v>22</v>
      </c>
      <c r="B15" s="13">
        <v>1555</v>
      </c>
      <c r="C15" s="13">
        <v>2108</v>
      </c>
      <c r="D15" s="13">
        <v>1850</v>
      </c>
      <c r="E15" s="13">
        <v>1304</v>
      </c>
      <c r="F15" s="13">
        <v>1529</v>
      </c>
      <c r="G15" s="13">
        <v>2050</v>
      </c>
      <c r="H15" s="13">
        <v>1540</v>
      </c>
      <c r="I15" s="13">
        <v>247</v>
      </c>
      <c r="J15" s="13">
        <v>580</v>
      </c>
      <c r="K15" s="11">
        <f t="shared" si="4"/>
        <v>12763</v>
      </c>
    </row>
    <row r="16" spans="1:11" ht="17.25" customHeight="1">
      <c r="A16" s="15" t="s">
        <v>97</v>
      </c>
      <c r="B16" s="13">
        <f>B17+B18+B19</f>
        <v>10277</v>
      </c>
      <c r="C16" s="13">
        <f aca="true" t="shared" si="5" ref="C16:J16">C17+C18+C19</f>
        <v>12745</v>
      </c>
      <c r="D16" s="13">
        <f t="shared" si="5"/>
        <v>14303</v>
      </c>
      <c r="E16" s="13">
        <f t="shared" si="5"/>
        <v>8351</v>
      </c>
      <c r="F16" s="13">
        <f t="shared" si="5"/>
        <v>14123</v>
      </c>
      <c r="G16" s="13">
        <f t="shared" si="5"/>
        <v>23595</v>
      </c>
      <c r="H16" s="13">
        <f t="shared" si="5"/>
        <v>7408</v>
      </c>
      <c r="I16" s="13">
        <f t="shared" si="5"/>
        <v>1831</v>
      </c>
      <c r="J16" s="13">
        <f t="shared" si="5"/>
        <v>5781</v>
      </c>
      <c r="K16" s="11">
        <f t="shared" si="4"/>
        <v>98414</v>
      </c>
    </row>
    <row r="17" spans="1:11" ht="17.25" customHeight="1">
      <c r="A17" s="14" t="s">
        <v>98</v>
      </c>
      <c r="B17" s="13">
        <v>7291</v>
      </c>
      <c r="C17" s="13">
        <v>9837</v>
      </c>
      <c r="D17" s="13">
        <v>9853</v>
      </c>
      <c r="E17" s="13">
        <v>5801</v>
      </c>
      <c r="F17" s="13">
        <v>9558</v>
      </c>
      <c r="G17" s="13">
        <v>15055</v>
      </c>
      <c r="H17" s="13">
        <v>5383</v>
      </c>
      <c r="I17" s="13">
        <v>1410</v>
      </c>
      <c r="J17" s="13">
        <v>3841</v>
      </c>
      <c r="K17" s="11">
        <f t="shared" si="4"/>
        <v>68029</v>
      </c>
    </row>
    <row r="18" spans="1:11" ht="17.25" customHeight="1">
      <c r="A18" s="14" t="s">
        <v>99</v>
      </c>
      <c r="B18" s="13">
        <v>2890</v>
      </c>
      <c r="C18" s="13">
        <v>2834</v>
      </c>
      <c r="D18" s="13">
        <v>4368</v>
      </c>
      <c r="E18" s="13">
        <v>2489</v>
      </c>
      <c r="F18" s="13">
        <v>4489</v>
      </c>
      <c r="G18" s="13">
        <v>8366</v>
      </c>
      <c r="H18" s="13">
        <v>1979</v>
      </c>
      <c r="I18" s="13">
        <v>405</v>
      </c>
      <c r="J18" s="13">
        <v>1893</v>
      </c>
      <c r="K18" s="11">
        <f t="shared" si="4"/>
        <v>29713</v>
      </c>
    </row>
    <row r="19" spans="1:11" ht="17.25" customHeight="1">
      <c r="A19" s="14" t="s">
        <v>100</v>
      </c>
      <c r="B19" s="13">
        <v>96</v>
      </c>
      <c r="C19" s="13">
        <v>74</v>
      </c>
      <c r="D19" s="13">
        <v>82</v>
      </c>
      <c r="E19" s="13">
        <v>61</v>
      </c>
      <c r="F19" s="13">
        <v>76</v>
      </c>
      <c r="G19" s="13">
        <v>174</v>
      </c>
      <c r="H19" s="13">
        <v>46</v>
      </c>
      <c r="I19" s="13">
        <v>16</v>
      </c>
      <c r="J19" s="13">
        <v>47</v>
      </c>
      <c r="K19" s="11">
        <f t="shared" si="4"/>
        <v>672</v>
      </c>
    </row>
    <row r="20" spans="1:11" ht="17.25" customHeight="1">
      <c r="A20" s="16" t="s">
        <v>23</v>
      </c>
      <c r="B20" s="11">
        <f>+B21+B22+B23</f>
        <v>97080</v>
      </c>
      <c r="C20" s="11">
        <f aca="true" t="shared" si="6" ref="C20:J20">+C21+C22+C23</f>
        <v>107015</v>
      </c>
      <c r="D20" s="11">
        <f t="shared" si="6"/>
        <v>128657</v>
      </c>
      <c r="E20" s="11">
        <f t="shared" si="6"/>
        <v>69827</v>
      </c>
      <c r="F20" s="11">
        <f t="shared" si="6"/>
        <v>124779</v>
      </c>
      <c r="G20" s="11">
        <f t="shared" si="6"/>
        <v>227411</v>
      </c>
      <c r="H20" s="11">
        <f t="shared" si="6"/>
        <v>66483</v>
      </c>
      <c r="I20" s="11">
        <f t="shared" si="6"/>
        <v>16298</v>
      </c>
      <c r="J20" s="11">
        <f t="shared" si="6"/>
        <v>45812</v>
      </c>
      <c r="K20" s="11">
        <f t="shared" si="4"/>
        <v>883362</v>
      </c>
    </row>
    <row r="21" spans="1:12" ht="17.25" customHeight="1">
      <c r="A21" s="12" t="s">
        <v>24</v>
      </c>
      <c r="B21" s="13">
        <v>53166</v>
      </c>
      <c r="C21" s="13">
        <v>63207</v>
      </c>
      <c r="D21" s="13">
        <v>76019</v>
      </c>
      <c r="E21" s="13">
        <v>41084</v>
      </c>
      <c r="F21" s="13">
        <v>69351</v>
      </c>
      <c r="G21" s="13">
        <v>113105</v>
      </c>
      <c r="H21" s="13">
        <v>36016</v>
      </c>
      <c r="I21" s="13">
        <v>10341</v>
      </c>
      <c r="J21" s="13">
        <v>26633</v>
      </c>
      <c r="K21" s="11">
        <f t="shared" si="4"/>
        <v>488922</v>
      </c>
      <c r="L21" s="52"/>
    </row>
    <row r="22" spans="1:12" ht="17.25" customHeight="1">
      <c r="A22" s="12" t="s">
        <v>25</v>
      </c>
      <c r="B22" s="13">
        <v>43060</v>
      </c>
      <c r="C22" s="13">
        <v>42903</v>
      </c>
      <c r="D22" s="13">
        <v>51619</v>
      </c>
      <c r="E22" s="13">
        <v>28191</v>
      </c>
      <c r="F22" s="13">
        <v>54522</v>
      </c>
      <c r="G22" s="13">
        <v>112966</v>
      </c>
      <c r="H22" s="13">
        <v>29867</v>
      </c>
      <c r="I22" s="13">
        <v>5802</v>
      </c>
      <c r="J22" s="13">
        <v>18914</v>
      </c>
      <c r="K22" s="11">
        <f t="shared" si="4"/>
        <v>387844</v>
      </c>
      <c r="L22" s="52"/>
    </row>
    <row r="23" spans="1:11" ht="17.25" customHeight="1">
      <c r="A23" s="12" t="s">
        <v>26</v>
      </c>
      <c r="B23" s="13">
        <v>854</v>
      </c>
      <c r="C23" s="13">
        <v>905</v>
      </c>
      <c r="D23" s="13">
        <v>1019</v>
      </c>
      <c r="E23" s="13">
        <v>552</v>
      </c>
      <c r="F23" s="13">
        <v>906</v>
      </c>
      <c r="G23" s="13">
        <v>1340</v>
      </c>
      <c r="H23" s="13">
        <v>600</v>
      </c>
      <c r="I23" s="13">
        <v>155</v>
      </c>
      <c r="J23" s="13">
        <v>265</v>
      </c>
      <c r="K23" s="11">
        <f t="shared" si="4"/>
        <v>6596</v>
      </c>
    </row>
    <row r="24" spans="1:11" ht="17.25" customHeight="1">
      <c r="A24" s="16" t="s">
        <v>27</v>
      </c>
      <c r="B24" s="13">
        <v>36260</v>
      </c>
      <c r="C24" s="13">
        <v>52444</v>
      </c>
      <c r="D24" s="13">
        <v>59476</v>
      </c>
      <c r="E24" s="13">
        <v>32303</v>
      </c>
      <c r="F24" s="13">
        <v>40040</v>
      </c>
      <c r="G24" s="13">
        <v>49745</v>
      </c>
      <c r="H24" s="13">
        <v>21921</v>
      </c>
      <c r="I24" s="13">
        <v>9601</v>
      </c>
      <c r="J24" s="13">
        <v>25474</v>
      </c>
      <c r="K24" s="11">
        <f t="shared" si="4"/>
        <v>327264</v>
      </c>
    </row>
    <row r="25" spans="1:12" ht="17.25" customHeight="1">
      <c r="A25" s="12" t="s">
        <v>28</v>
      </c>
      <c r="B25" s="13">
        <v>23206</v>
      </c>
      <c r="C25" s="13">
        <v>33564</v>
      </c>
      <c r="D25" s="13">
        <v>38065</v>
      </c>
      <c r="E25" s="13">
        <v>20674</v>
      </c>
      <c r="F25" s="13">
        <v>25626</v>
      </c>
      <c r="G25" s="13">
        <v>31837</v>
      </c>
      <c r="H25" s="13">
        <v>14029</v>
      </c>
      <c r="I25" s="13">
        <v>6145</v>
      </c>
      <c r="J25" s="13">
        <v>16303</v>
      </c>
      <c r="K25" s="11">
        <f t="shared" si="4"/>
        <v>209449</v>
      </c>
      <c r="L25" s="52"/>
    </row>
    <row r="26" spans="1:12" ht="17.25" customHeight="1">
      <c r="A26" s="12" t="s">
        <v>29</v>
      </c>
      <c r="B26" s="13">
        <v>13054</v>
      </c>
      <c r="C26" s="13">
        <v>18880</v>
      </c>
      <c r="D26" s="13">
        <v>21411</v>
      </c>
      <c r="E26" s="13">
        <v>11629</v>
      </c>
      <c r="F26" s="13">
        <v>14414</v>
      </c>
      <c r="G26" s="13">
        <v>17908</v>
      </c>
      <c r="H26" s="13">
        <v>7892</v>
      </c>
      <c r="I26" s="13">
        <v>3456</v>
      </c>
      <c r="J26" s="13">
        <v>9171</v>
      </c>
      <c r="K26" s="11">
        <f t="shared" si="4"/>
        <v>117815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973</v>
      </c>
      <c r="I27" s="11">
        <v>0</v>
      </c>
      <c r="J27" s="11">
        <v>0</v>
      </c>
      <c r="K27" s="11">
        <f t="shared" si="4"/>
        <v>973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27057.32</v>
      </c>
      <c r="I35" s="19">
        <v>0</v>
      </c>
      <c r="J35" s="19">
        <v>0</v>
      </c>
      <c r="K35" s="23">
        <f>SUM(B35:J35)</f>
        <v>27057.32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798362.5599999999</v>
      </c>
      <c r="C47" s="22">
        <f aca="true" t="shared" si="11" ref="C47:H47">+C48+C57</f>
        <v>1155101.0799999998</v>
      </c>
      <c r="D47" s="22">
        <f t="shared" si="11"/>
        <v>1432530.9900000002</v>
      </c>
      <c r="E47" s="22">
        <f t="shared" si="11"/>
        <v>708734.14</v>
      </c>
      <c r="F47" s="22">
        <f t="shared" si="11"/>
        <v>1009150.32</v>
      </c>
      <c r="G47" s="22">
        <f t="shared" si="11"/>
        <v>1432150.53</v>
      </c>
      <c r="H47" s="22">
        <f t="shared" si="11"/>
        <v>668414.5</v>
      </c>
      <c r="I47" s="22">
        <f>+I48+I57</f>
        <v>255910.12</v>
      </c>
      <c r="J47" s="22">
        <f>+J48+J57</f>
        <v>473969.85</v>
      </c>
      <c r="K47" s="22">
        <f>SUM(B47:J47)</f>
        <v>7934324.09</v>
      </c>
    </row>
    <row r="48" spans="1:11" ht="17.25" customHeight="1">
      <c r="A48" s="16" t="s">
        <v>115</v>
      </c>
      <c r="B48" s="23">
        <f>SUM(B49:B56)</f>
        <v>780236.12</v>
      </c>
      <c r="C48" s="23">
        <f aca="true" t="shared" si="12" ref="C48:J48">SUM(C49:C56)</f>
        <v>1132175.5899999999</v>
      </c>
      <c r="D48" s="23">
        <f t="shared" si="12"/>
        <v>1406226.1300000001</v>
      </c>
      <c r="E48" s="23">
        <f t="shared" si="12"/>
        <v>686917.53</v>
      </c>
      <c r="F48" s="23">
        <f t="shared" si="12"/>
        <v>986372.44</v>
      </c>
      <c r="G48" s="23">
        <f t="shared" si="12"/>
        <v>1403026.6400000001</v>
      </c>
      <c r="H48" s="23">
        <f t="shared" si="12"/>
        <v>648922.7</v>
      </c>
      <c r="I48" s="23">
        <f t="shared" si="12"/>
        <v>255910.12</v>
      </c>
      <c r="J48" s="23">
        <f t="shared" si="12"/>
        <v>460282.08999999997</v>
      </c>
      <c r="K48" s="23">
        <f aca="true" t="shared" si="13" ref="K48:K57">SUM(B48:J48)</f>
        <v>7760069.360000001</v>
      </c>
    </row>
    <row r="49" spans="1:11" ht="17.25" customHeight="1">
      <c r="A49" s="34" t="s">
        <v>46</v>
      </c>
      <c r="B49" s="23">
        <f aca="true" t="shared" si="14" ref="B49:H49">ROUND(B30*B7,2)</f>
        <v>777592.08</v>
      </c>
      <c r="C49" s="23">
        <f t="shared" si="14"/>
        <v>1125779.41</v>
      </c>
      <c r="D49" s="23">
        <f t="shared" si="14"/>
        <v>1401957.56</v>
      </c>
      <c r="E49" s="23">
        <f t="shared" si="14"/>
        <v>684585.74</v>
      </c>
      <c r="F49" s="23">
        <f t="shared" si="14"/>
        <v>982780.72</v>
      </c>
      <c r="G49" s="23">
        <f t="shared" si="14"/>
        <v>1397915.02</v>
      </c>
      <c r="H49" s="23">
        <f t="shared" si="14"/>
        <v>619206.69</v>
      </c>
      <c r="I49" s="23">
        <f>ROUND(I30*I7,2)</f>
        <v>254844.4</v>
      </c>
      <c r="J49" s="23">
        <f>ROUND(J30*J7,2)</f>
        <v>458065.05</v>
      </c>
      <c r="K49" s="23">
        <f t="shared" si="13"/>
        <v>7702726.669999999</v>
      </c>
    </row>
    <row r="50" spans="1:11" ht="17.25" customHeight="1">
      <c r="A50" s="34" t="s">
        <v>47</v>
      </c>
      <c r="B50" s="19">
        <v>0</v>
      </c>
      <c r="C50" s="23">
        <f>ROUND(C31*C7,2)</f>
        <v>2502.4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2502.4</v>
      </c>
    </row>
    <row r="51" spans="1:11" ht="17.25" customHeight="1">
      <c r="A51" s="68" t="s">
        <v>108</v>
      </c>
      <c r="B51" s="69">
        <f aca="true" t="shared" si="15" ref="B51:H51">ROUND(B32*B7,2)</f>
        <v>-1447.64</v>
      </c>
      <c r="C51" s="69">
        <f t="shared" si="15"/>
        <v>-1879.94</v>
      </c>
      <c r="D51" s="69">
        <f t="shared" si="15"/>
        <v>-2117.19</v>
      </c>
      <c r="E51" s="69">
        <f t="shared" si="15"/>
        <v>-1113.61</v>
      </c>
      <c r="F51" s="69">
        <f t="shared" si="15"/>
        <v>-1689.8</v>
      </c>
      <c r="G51" s="69">
        <f t="shared" si="15"/>
        <v>-2318.46</v>
      </c>
      <c r="H51" s="69">
        <f t="shared" si="15"/>
        <v>-1056.35</v>
      </c>
      <c r="I51" s="19">
        <v>0</v>
      </c>
      <c r="J51" s="19">
        <v>0</v>
      </c>
      <c r="K51" s="69">
        <f>SUM(B51:J51)</f>
        <v>-11622.99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27057.32</v>
      </c>
      <c r="I53" s="31">
        <f>+I35</f>
        <v>0</v>
      </c>
      <c r="J53" s="31">
        <f>+J35</f>
        <v>0</v>
      </c>
      <c r="K53" s="23">
        <f t="shared" si="13"/>
        <v>27057.32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-116945</v>
      </c>
      <c r="C61" s="35">
        <f t="shared" si="16"/>
        <v>-169165.11</v>
      </c>
      <c r="D61" s="35">
        <f t="shared" si="16"/>
        <v>-157024</v>
      </c>
      <c r="E61" s="35">
        <f t="shared" si="16"/>
        <v>-109170.29000000001</v>
      </c>
      <c r="F61" s="35">
        <f t="shared" si="16"/>
        <v>-117637.25</v>
      </c>
      <c r="G61" s="35">
        <f t="shared" si="16"/>
        <v>-147926.85</v>
      </c>
      <c r="H61" s="35">
        <f t="shared" si="16"/>
        <v>-106631.8</v>
      </c>
      <c r="I61" s="35">
        <f t="shared" si="16"/>
        <v>-28680.949999999997</v>
      </c>
      <c r="J61" s="35">
        <f t="shared" si="16"/>
        <v>-66194.66</v>
      </c>
      <c r="K61" s="35">
        <f>SUM(B61:J61)</f>
        <v>-1019375.91</v>
      </c>
    </row>
    <row r="62" spans="1:11" ht="18.75" customHeight="1">
      <c r="A62" s="16" t="s">
        <v>77</v>
      </c>
      <c r="B62" s="35">
        <f aca="true" t="shared" si="17" ref="B62:J62">B63+B64+B65+B66+B67+B68</f>
        <v>-116945</v>
      </c>
      <c r="C62" s="35">
        <f t="shared" si="17"/>
        <v>-169046.8</v>
      </c>
      <c r="D62" s="35">
        <f t="shared" si="17"/>
        <v>-155944.4</v>
      </c>
      <c r="E62" s="35">
        <f t="shared" si="17"/>
        <v>-103287.8</v>
      </c>
      <c r="F62" s="35">
        <f t="shared" si="17"/>
        <v>-117256.6</v>
      </c>
      <c r="G62" s="35">
        <f t="shared" si="17"/>
        <v>-147915</v>
      </c>
      <c r="H62" s="35">
        <f t="shared" si="17"/>
        <v>-106631.8</v>
      </c>
      <c r="I62" s="35">
        <f t="shared" si="17"/>
        <v>-23335.8</v>
      </c>
      <c r="J62" s="35">
        <f t="shared" si="17"/>
        <v>-57710.6</v>
      </c>
      <c r="K62" s="35">
        <f aca="true" t="shared" si="18" ref="K62:K98">SUM(B62:J62)</f>
        <v>-998073.8</v>
      </c>
    </row>
    <row r="63" spans="1:11" ht="18.75" customHeight="1">
      <c r="A63" s="12" t="s">
        <v>78</v>
      </c>
      <c r="B63" s="35">
        <f>-ROUND(B9*$D$3,2)</f>
        <v>-116945</v>
      </c>
      <c r="C63" s="35">
        <f aca="true" t="shared" si="19" ref="C63:J63">-ROUND(C9*$D$3,2)</f>
        <v>-169046.8</v>
      </c>
      <c r="D63" s="35">
        <f t="shared" si="19"/>
        <v>-155944.4</v>
      </c>
      <c r="E63" s="35">
        <f t="shared" si="19"/>
        <v>-103287.8</v>
      </c>
      <c r="F63" s="35">
        <f t="shared" si="19"/>
        <v>-117256.6</v>
      </c>
      <c r="G63" s="35">
        <f t="shared" si="19"/>
        <v>-147915</v>
      </c>
      <c r="H63" s="35">
        <f t="shared" si="19"/>
        <v>-106631.8</v>
      </c>
      <c r="I63" s="35">
        <f t="shared" si="19"/>
        <v>-23335.8</v>
      </c>
      <c r="J63" s="35">
        <f t="shared" si="19"/>
        <v>-57710.6</v>
      </c>
      <c r="K63" s="35">
        <f t="shared" si="18"/>
        <v>-998073.8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-5882.49</v>
      </c>
      <c r="F69" s="35">
        <f t="shared" si="20"/>
        <v>-380.65</v>
      </c>
      <c r="G69" s="35">
        <f t="shared" si="20"/>
        <v>-11.85</v>
      </c>
      <c r="H69" s="19">
        <v>0</v>
      </c>
      <c r="I69" s="35">
        <f t="shared" si="20"/>
        <v>-5345.15</v>
      </c>
      <c r="J69" s="35">
        <f t="shared" si="20"/>
        <v>-8484.06</v>
      </c>
      <c r="K69" s="35">
        <f t="shared" si="18"/>
        <v>-21302.11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-5882.49</v>
      </c>
      <c r="F93" s="19">
        <v>0</v>
      </c>
      <c r="G93" s="19">
        <v>0</v>
      </c>
      <c r="H93" s="19">
        <v>0</v>
      </c>
      <c r="I93" s="48">
        <v>-3224.47</v>
      </c>
      <c r="J93" s="48">
        <v>-8484.06</v>
      </c>
      <c r="K93" s="48">
        <f t="shared" si="18"/>
        <v>-17591.019999999997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681417.5599999999</v>
      </c>
      <c r="C101" s="24">
        <f t="shared" si="21"/>
        <v>985935.9699999997</v>
      </c>
      <c r="D101" s="24">
        <f t="shared" si="21"/>
        <v>1275506.9900000002</v>
      </c>
      <c r="E101" s="24">
        <f t="shared" si="21"/>
        <v>599563.85</v>
      </c>
      <c r="F101" s="24">
        <f t="shared" si="21"/>
        <v>891513.07</v>
      </c>
      <c r="G101" s="24">
        <f t="shared" si="21"/>
        <v>1284223.68</v>
      </c>
      <c r="H101" s="24">
        <f t="shared" si="21"/>
        <v>561782.7</v>
      </c>
      <c r="I101" s="24">
        <f>+I102+I103</f>
        <v>227229.17</v>
      </c>
      <c r="J101" s="24">
        <f>+J102+J103</f>
        <v>407775.19</v>
      </c>
      <c r="K101" s="48">
        <f>SUM(B101:J101)</f>
        <v>6914948.180000001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663291.12</v>
      </c>
      <c r="C102" s="24">
        <f t="shared" si="22"/>
        <v>963010.4799999997</v>
      </c>
      <c r="D102" s="24">
        <f t="shared" si="22"/>
        <v>1249202.1300000001</v>
      </c>
      <c r="E102" s="24">
        <f t="shared" si="22"/>
        <v>577747.24</v>
      </c>
      <c r="F102" s="24">
        <f t="shared" si="22"/>
        <v>868735.19</v>
      </c>
      <c r="G102" s="24">
        <f t="shared" si="22"/>
        <v>1255099.79</v>
      </c>
      <c r="H102" s="24">
        <f t="shared" si="22"/>
        <v>542290.8999999999</v>
      </c>
      <c r="I102" s="24">
        <f t="shared" si="22"/>
        <v>227229.17</v>
      </c>
      <c r="J102" s="24">
        <f t="shared" si="22"/>
        <v>394087.43</v>
      </c>
      <c r="K102" s="48">
        <f>SUM(B102:J102)</f>
        <v>6740693.449999999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83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6914948.170000001</v>
      </c>
      <c r="L109" s="54"/>
    </row>
    <row r="110" spans="1:11" ht="18.75" customHeight="1">
      <c r="A110" s="26" t="s">
        <v>73</v>
      </c>
      <c r="B110" s="27">
        <v>90962.33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90962.33</v>
      </c>
    </row>
    <row r="111" spans="1:11" ht="18.75" customHeight="1">
      <c r="A111" s="26" t="s">
        <v>74</v>
      </c>
      <c r="B111" s="27">
        <v>590455.23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590455.23</v>
      </c>
    </row>
    <row r="112" spans="1:11" ht="18.75" customHeight="1">
      <c r="A112" s="26" t="s">
        <v>75</v>
      </c>
      <c r="B112" s="40">
        <v>0</v>
      </c>
      <c r="C112" s="27">
        <f>+C101</f>
        <v>985935.9699999997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985935.9699999997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1275506.9900000002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1275506.9900000002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599563.85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599563.85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169531.88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169531.88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316285.16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316285.16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49601.48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49601.48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356094.55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356094.55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390815.34</v>
      </c>
      <c r="H119" s="40">
        <v>0</v>
      </c>
      <c r="I119" s="40">
        <v>0</v>
      </c>
      <c r="J119" s="40">
        <v>0</v>
      </c>
      <c r="K119" s="41">
        <f t="shared" si="24"/>
        <v>390815.34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34068.75</v>
      </c>
      <c r="H120" s="40">
        <v>0</v>
      </c>
      <c r="I120" s="40">
        <v>0</v>
      </c>
      <c r="J120" s="40">
        <v>0</v>
      </c>
      <c r="K120" s="41">
        <f t="shared" si="24"/>
        <v>34068.75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202129.62</v>
      </c>
      <c r="H121" s="40">
        <v>0</v>
      </c>
      <c r="I121" s="40">
        <v>0</v>
      </c>
      <c r="J121" s="40">
        <v>0</v>
      </c>
      <c r="K121" s="41">
        <f t="shared" si="24"/>
        <v>202129.62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180769.59</v>
      </c>
      <c r="H122" s="40">
        <v>0</v>
      </c>
      <c r="I122" s="40">
        <v>0</v>
      </c>
      <c r="J122" s="40">
        <v>0</v>
      </c>
      <c r="K122" s="41">
        <f t="shared" si="24"/>
        <v>180769.59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476440.37</v>
      </c>
      <c r="H123" s="40">
        <v>0</v>
      </c>
      <c r="I123" s="40">
        <v>0</v>
      </c>
      <c r="J123" s="40">
        <v>0</v>
      </c>
      <c r="K123" s="41">
        <f t="shared" si="24"/>
        <v>476440.37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209649.5</v>
      </c>
      <c r="I124" s="40">
        <v>0</v>
      </c>
      <c r="J124" s="40">
        <v>0</v>
      </c>
      <c r="K124" s="41">
        <f t="shared" si="24"/>
        <v>209649.5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352133.2</v>
      </c>
      <c r="I125" s="40">
        <v>0</v>
      </c>
      <c r="J125" s="40">
        <v>0</v>
      </c>
      <c r="K125" s="41">
        <f t="shared" si="24"/>
        <v>352133.2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227229.17</v>
      </c>
      <c r="J126" s="40">
        <v>0</v>
      </c>
      <c r="K126" s="41">
        <f t="shared" si="24"/>
        <v>227229.17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407775.19</v>
      </c>
      <c r="K127" s="44">
        <f t="shared" si="24"/>
        <v>407775.19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2016-01-15T13:36:48Z</dcterms:modified>
  <cp:category/>
  <cp:version/>
  <cp:contentType/>
  <cp:contentStatus/>
</cp:coreProperties>
</file>