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<sst xmlns="http://schemas.openxmlformats.org/spreadsheetml/2006/main" count="131" uniqueCount="131">
  <si>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</si>
  <si>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</si>
  <si>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</si>
  <si>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</si>
  <si>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</si>
  <si>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</si>
  <si>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</si>
  <si>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</si>
  <si>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</si>
  <si>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</si>
  <si>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</si>
  <si>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</si>
  <si>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</si>
  <si>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</si>
  <si>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</si>
  <si>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</si>
  <si>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</si>
  <si>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</si>
  <si>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</si>
  <si>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</si>
  <si>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</si>
  <si>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</si>
  <si>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</si>
  <si>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</si>
  <si>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</si>
  <si>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</si>
  <si>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</si>
  <si>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</si>
  <si>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</si>
  <si>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</si>
  <si>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</si>
  <si>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</si>
  <si>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</si>
  <si>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</si>
  <si>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</si>
  <si>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</si>
  <si>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</si>
  <si>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</si>
  <si>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</si>
  <si>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</si>
  <si>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</si>
  <si>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</si>
  <si>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</si>
  <si>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</si>
  <si>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</si>
  <si>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</si>
  <si>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</si>
  <si>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</si>
  <si>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</si>
  <si>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</si>
  <si>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</si>
  <si>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</si>
  <si>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</si>
  <si>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</si>
  <si>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</si>
  <si>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</si>
  <si>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</si>
  <si>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</si>
  <si>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</si>
  <si>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</si>
  <si>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</si>
  <si>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</si>
  <si>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</si>
  <si>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</si>
  <si>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</si>
  <si>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</si>
  <si>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</si>
  <si>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</si>
  <si>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</si>
  <si>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</si>
  <si>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</si>
  <si>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</si>
  <si>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</si>
  <si>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</si>
  <si>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</si>
  <si>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</si>
  <si>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</si>
  <si>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</si>
  <si>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</si>
  <si>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</si>
  <si>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</si>
  <si>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</si>
  <si>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</si>
  <si>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</si>
  <si>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</si>
  <si>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</si>
  <si>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</si>
  <si>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</si>
  <si>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</si>
  <si>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</si>
  <si>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</si>
  <si>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</si>
  <si>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</si>
  <si>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</si>
  <si>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</si>
  <si>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</si>
  <si>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</si>
  <si>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</si>
  <si>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</si>
  <si>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</si>
  <si>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</si>
  <si>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</si>
  <si>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</si>
  <si>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</si>
  <si>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</si>
  <si>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</si>
  <si>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</si>
  <si>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</si>
  <si>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</si>
  <si>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</si>
  <si>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</si>
  <si>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</si>
  <si>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</si>
  <si>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</si>
  <si>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</si>
  <si>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</si>
  <si>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</si>
  <si>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</si>
  <si>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</si>
  <si>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</si>
  <si>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</si>
  <si>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</si>
  <si>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</si>
  <si>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</si>
  <si>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</si>
  <si>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</si>
  <si>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</si>
  <si>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</si>
  <si>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</si>
  <si>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</si>
  <si>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03/01/16 - VENCIMENTO 08/01/16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</si>
</sst>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136624</v>
      </c>
      <c r="C7" s="9">
        <f t="shared" si="0"/>
        <v>189256</v>
      </c>
      <c r="D7" s="9">
        <f t="shared" si="0"/>
        <v>199055</v>
      </c>
      <c r="E7" s="9">
        <f t="shared" si="0"/>
        <v>115394</v>
      </c>
      <c r="F7" s="9">
        <f t="shared" si="0"/>
        <v>197812</v>
      </c>
      <c r="G7" s="9">
        <f t="shared" si="0"/>
        <v>316784</v>
      </c>
      <c r="H7" s="9">
        <f t="shared" si="0"/>
        <v>106165</v>
      </c>
      <c r="I7" s="9">
        <f t="shared" si="0"/>
        <v>22848</v>
      </c>
      <c r="J7" s="9">
        <f t="shared" si="0"/>
        <v>93593</v>
      </c>
      <c r="K7" s="9">
        <f t="shared" si="0"/>
        <v>1377531</v>
      </c>
      <c r="L7" s="52"/>
    </row>
    <row r="8" spans="1:11" ht="17.25" customHeight="1">
      <c r="A8" s="10" t="s">
        <v>101</v>
      </c>
      <c r="B8" s="11">
        <f>B9+B12+B16</f>
        <v>76074</v>
      </c>
      <c r="C8" s="11">
        <f aca="true" t="shared" si="1" ref="C8:J8">C9+C12+C16</f>
        <v>111653</v>
      </c>
      <c r="D8" s="11">
        <f t="shared" si="1"/>
        <v>109337</v>
      </c>
      <c r="E8" s="11">
        <f t="shared" si="1"/>
        <v>66945</v>
      </c>
      <c r="F8" s="11">
        <f t="shared" si="1"/>
        <v>106655</v>
      </c>
      <c r="G8" s="11">
        <f t="shared" si="1"/>
        <v>169851</v>
      </c>
      <c r="H8" s="11">
        <f t="shared" si="1"/>
        <v>65065</v>
      </c>
      <c r="I8" s="11">
        <f t="shared" si="1"/>
        <v>11538</v>
      </c>
      <c r="J8" s="11">
        <f t="shared" si="1"/>
        <v>52418</v>
      </c>
      <c r="K8" s="11">
        <f>SUM(B8:J8)</f>
        <v>769536</v>
      </c>
    </row>
    <row r="9" spans="1:11" ht="17.25" customHeight="1">
      <c r="A9" s="15" t="s">
        <v>17</v>
      </c>
      <c r="B9" s="13">
        <f>+B10+B11</f>
        <v>17464</v>
      </c>
      <c r="C9" s="13">
        <f aca="true" t="shared" si="2" ref="C9:J9">+C10+C11</f>
        <v>29364</v>
      </c>
      <c r="D9" s="13">
        <f t="shared" si="2"/>
        <v>27293</v>
      </c>
      <c r="E9" s="13">
        <f t="shared" si="2"/>
        <v>16343</v>
      </c>
      <c r="F9" s="13">
        <f t="shared" si="2"/>
        <v>23625</v>
      </c>
      <c r="G9" s="13">
        <f t="shared" si="2"/>
        <v>27236</v>
      </c>
      <c r="H9" s="13">
        <f t="shared" si="2"/>
        <v>15403</v>
      </c>
      <c r="I9" s="13">
        <f t="shared" si="2"/>
        <v>3364</v>
      </c>
      <c r="J9" s="13">
        <f t="shared" si="2"/>
        <v>12084</v>
      </c>
      <c r="K9" s="11">
        <f>SUM(B9:J9)</f>
        <v>172176</v>
      </c>
    </row>
    <row r="10" spans="1:11" ht="17.25" customHeight="1">
      <c r="A10" s="29" t="s">
        <v>18</v>
      </c>
      <c r="B10" s="13">
        <v>17464</v>
      </c>
      <c r="C10" s="13">
        <v>29364</v>
      </c>
      <c r="D10" s="13">
        <v>27293</v>
      </c>
      <c r="E10" s="13">
        <v>16343</v>
      </c>
      <c r="F10" s="13">
        <v>23625</v>
      </c>
      <c r="G10" s="13">
        <v>27236</v>
      </c>
      <c r="H10" s="13">
        <v>15403</v>
      </c>
      <c r="I10" s="13">
        <v>3364</v>
      </c>
      <c r="J10" s="13">
        <v>12084</v>
      </c>
      <c r="K10" s="11">
        <f>SUM(B10:J10)</f>
        <v>172176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52133</v>
      </c>
      <c r="C12" s="17">
        <f t="shared" si="3"/>
        <v>73639</v>
      </c>
      <c r="D12" s="17">
        <f t="shared" si="3"/>
        <v>73297</v>
      </c>
      <c r="E12" s="17">
        <f t="shared" si="3"/>
        <v>45177</v>
      </c>
      <c r="F12" s="17">
        <f t="shared" si="3"/>
        <v>73138</v>
      </c>
      <c r="G12" s="17">
        <f t="shared" si="3"/>
        <v>127035</v>
      </c>
      <c r="H12" s="17">
        <f t="shared" si="3"/>
        <v>44961</v>
      </c>
      <c r="I12" s="17">
        <f t="shared" si="3"/>
        <v>7229</v>
      </c>
      <c r="J12" s="17">
        <f t="shared" si="3"/>
        <v>35900</v>
      </c>
      <c r="K12" s="11">
        <f aca="true" t="shared" si="4" ref="K12:K27">SUM(B12:J12)</f>
        <v>532509</v>
      </c>
    </row>
    <row r="13" spans="1:13" ht="17.25" customHeight="1">
      <c r="A13" s="14" t="s">
        <v>20</v>
      </c>
      <c r="B13" s="13">
        <v>24026</v>
      </c>
      <c r="C13" s="13">
        <v>36994</v>
      </c>
      <c r="D13" s="13">
        <v>35816</v>
      </c>
      <c r="E13" s="13">
        <v>22947</v>
      </c>
      <c r="F13" s="13">
        <v>33614</v>
      </c>
      <c r="G13" s="13">
        <v>54448</v>
      </c>
      <c r="H13" s="13">
        <v>19306</v>
      </c>
      <c r="I13" s="13">
        <v>3971</v>
      </c>
      <c r="J13" s="13">
        <v>17747</v>
      </c>
      <c r="K13" s="11">
        <f t="shared" si="4"/>
        <v>248869</v>
      </c>
      <c r="L13" s="52"/>
      <c r="M13" s="53"/>
    </row>
    <row r="14" spans="1:12" ht="17.25" customHeight="1">
      <c r="A14" s="14" t="s">
        <v>21</v>
      </c>
      <c r="B14" s="13">
        <v>27287</v>
      </c>
      <c r="C14" s="13">
        <v>35404</v>
      </c>
      <c r="D14" s="13">
        <v>36386</v>
      </c>
      <c r="E14" s="13">
        <v>21471</v>
      </c>
      <c r="F14" s="13">
        <v>38496</v>
      </c>
      <c r="G14" s="13">
        <v>71264</v>
      </c>
      <c r="H14" s="13">
        <v>24751</v>
      </c>
      <c r="I14" s="13">
        <v>3124</v>
      </c>
      <c r="J14" s="13">
        <v>17721</v>
      </c>
      <c r="K14" s="11">
        <f t="shared" si="4"/>
        <v>275904</v>
      </c>
      <c r="L14" s="52"/>
    </row>
    <row r="15" spans="1:11" ht="17.25" customHeight="1">
      <c r="A15" s="14" t="s">
        <v>22</v>
      </c>
      <c r="B15" s="13">
        <v>820</v>
      </c>
      <c r="C15" s="13">
        <v>1241</v>
      </c>
      <c r="D15" s="13">
        <v>1095</v>
      </c>
      <c r="E15" s="13">
        <v>759</v>
      </c>
      <c r="F15" s="13">
        <v>1028</v>
      </c>
      <c r="G15" s="13">
        <v>1323</v>
      </c>
      <c r="H15" s="13">
        <v>904</v>
      </c>
      <c r="I15" s="13">
        <v>134</v>
      </c>
      <c r="J15" s="13">
        <v>432</v>
      </c>
      <c r="K15" s="11">
        <f t="shared" si="4"/>
        <v>7736</v>
      </c>
    </row>
    <row r="16" spans="1:11" ht="17.25" customHeight="1">
      <c r="A16" s="15" t="s">
        <v>97</v>
      </c>
      <c r="B16" s="13">
        <f>B17+B18+B19</f>
        <v>6477</v>
      </c>
      <c r="C16" s="13">
        <f aca="true" t="shared" si="5" ref="C16:J16">C17+C18+C19</f>
        <v>8650</v>
      </c>
      <c r="D16" s="13">
        <f t="shared" si="5"/>
        <v>8747</v>
      </c>
      <c r="E16" s="13">
        <f t="shared" si="5"/>
        <v>5425</v>
      </c>
      <c r="F16" s="13">
        <f t="shared" si="5"/>
        <v>9892</v>
      </c>
      <c r="G16" s="13">
        <f t="shared" si="5"/>
        <v>15580</v>
      </c>
      <c r="H16" s="13">
        <f t="shared" si="5"/>
        <v>4701</v>
      </c>
      <c r="I16" s="13">
        <f t="shared" si="5"/>
        <v>945</v>
      </c>
      <c r="J16" s="13">
        <f t="shared" si="5"/>
        <v>4434</v>
      </c>
      <c r="K16" s="11">
        <f t="shared" si="4"/>
        <v>64851</v>
      </c>
    </row>
    <row r="17" spans="1:11" ht="17.25" customHeight="1">
      <c r="A17" s="14" t="s">
        <v>98</v>
      </c>
      <c r="B17" s="13">
        <v>2891</v>
      </c>
      <c r="C17" s="13">
        <v>3846</v>
      </c>
      <c r="D17" s="13">
        <v>3909</v>
      </c>
      <c r="E17" s="13">
        <v>2344</v>
      </c>
      <c r="F17" s="13">
        <v>4442</v>
      </c>
      <c r="G17" s="13">
        <v>6772</v>
      </c>
      <c r="H17" s="13">
        <v>2135</v>
      </c>
      <c r="I17" s="13">
        <v>488</v>
      </c>
      <c r="J17" s="13">
        <v>1884</v>
      </c>
      <c r="K17" s="11">
        <f t="shared" si="4"/>
        <v>28711</v>
      </c>
    </row>
    <row r="18" spans="1:11" ht="17.25" customHeight="1">
      <c r="A18" s="14" t="s">
        <v>99</v>
      </c>
      <c r="B18" s="13">
        <v>1199</v>
      </c>
      <c r="C18" s="13">
        <v>1472</v>
      </c>
      <c r="D18" s="13">
        <v>1861</v>
      </c>
      <c r="E18" s="13">
        <v>1158</v>
      </c>
      <c r="F18" s="13">
        <v>2254</v>
      </c>
      <c r="G18" s="13">
        <v>4540</v>
      </c>
      <c r="H18" s="13">
        <v>933</v>
      </c>
      <c r="I18" s="13">
        <v>148</v>
      </c>
      <c r="J18" s="13">
        <v>1049</v>
      </c>
      <c r="K18" s="11">
        <f t="shared" si="4"/>
        <v>14614</v>
      </c>
    </row>
    <row r="19" spans="1:11" ht="17.25" customHeight="1">
      <c r="A19" s="14" t="s">
        <v>100</v>
      </c>
      <c r="B19" s="13">
        <v>2387</v>
      </c>
      <c r="C19" s="13">
        <v>3332</v>
      </c>
      <c r="D19" s="13">
        <v>2977</v>
      </c>
      <c r="E19" s="13">
        <v>1923</v>
      </c>
      <c r="F19" s="13">
        <v>3196</v>
      </c>
      <c r="G19" s="13">
        <v>4268</v>
      </c>
      <c r="H19" s="13">
        <v>1633</v>
      </c>
      <c r="I19" s="13">
        <v>309</v>
      </c>
      <c r="J19" s="13">
        <v>1501</v>
      </c>
      <c r="K19" s="11">
        <f t="shared" si="4"/>
        <v>21526</v>
      </c>
    </row>
    <row r="20" spans="1:11" ht="17.25" customHeight="1">
      <c r="A20" s="16" t="s">
        <v>23</v>
      </c>
      <c r="B20" s="11">
        <f>+B21+B22+B23</f>
        <v>41152</v>
      </c>
      <c r="C20" s="11">
        <f aca="true" t="shared" si="6" ref="C20:J20">+C21+C22+C23</f>
        <v>47778</v>
      </c>
      <c r="D20" s="11">
        <f t="shared" si="6"/>
        <v>55173</v>
      </c>
      <c r="E20" s="11">
        <f t="shared" si="6"/>
        <v>29973</v>
      </c>
      <c r="F20" s="11">
        <f t="shared" si="6"/>
        <v>65480</v>
      </c>
      <c r="G20" s="11">
        <f t="shared" si="6"/>
        <v>116368</v>
      </c>
      <c r="H20" s="11">
        <f t="shared" si="6"/>
        <v>29418</v>
      </c>
      <c r="I20" s="11">
        <f t="shared" si="6"/>
        <v>6098</v>
      </c>
      <c r="J20" s="11">
        <f t="shared" si="6"/>
        <v>24087</v>
      </c>
      <c r="K20" s="11">
        <f t="shared" si="4"/>
        <v>415527</v>
      </c>
    </row>
    <row r="21" spans="1:12" ht="17.25" customHeight="1">
      <c r="A21" s="12" t="s">
        <v>24</v>
      </c>
      <c r="B21" s="13">
        <v>21314</v>
      </c>
      <c r="C21" s="13">
        <v>27604</v>
      </c>
      <c r="D21" s="13">
        <v>31220</v>
      </c>
      <c r="E21" s="13">
        <v>17217</v>
      </c>
      <c r="F21" s="13">
        <v>34831</v>
      </c>
      <c r="G21" s="13">
        <v>55032</v>
      </c>
      <c r="H21" s="13">
        <v>15132</v>
      </c>
      <c r="I21" s="13">
        <v>3840</v>
      </c>
      <c r="J21" s="13">
        <v>13533</v>
      </c>
      <c r="K21" s="11">
        <f t="shared" si="4"/>
        <v>219723</v>
      </c>
      <c r="L21" s="52"/>
    </row>
    <row r="22" spans="1:12" ht="17.25" customHeight="1">
      <c r="A22" s="12" t="s">
        <v>25</v>
      </c>
      <c r="B22" s="13">
        <v>19392</v>
      </c>
      <c r="C22" s="13">
        <v>19642</v>
      </c>
      <c r="D22" s="13">
        <v>23407</v>
      </c>
      <c r="E22" s="13">
        <v>12441</v>
      </c>
      <c r="F22" s="13">
        <v>30150</v>
      </c>
      <c r="G22" s="13">
        <v>60497</v>
      </c>
      <c r="H22" s="13">
        <v>13991</v>
      </c>
      <c r="I22" s="13">
        <v>2192</v>
      </c>
      <c r="J22" s="13">
        <v>10311</v>
      </c>
      <c r="K22" s="11">
        <f t="shared" si="4"/>
        <v>192023</v>
      </c>
      <c r="L22" s="52"/>
    </row>
    <row r="23" spans="1:11" ht="17.25" customHeight="1">
      <c r="A23" s="12" t="s">
        <v>26</v>
      </c>
      <c r="B23" s="13">
        <v>446</v>
      </c>
      <c r="C23" s="13">
        <v>532</v>
      </c>
      <c r="D23" s="13">
        <v>546</v>
      </c>
      <c r="E23" s="13">
        <v>315</v>
      </c>
      <c r="F23" s="13">
        <v>499</v>
      </c>
      <c r="G23" s="13">
        <v>839</v>
      </c>
      <c r="H23" s="13">
        <v>295</v>
      </c>
      <c r="I23" s="13">
        <v>66</v>
      </c>
      <c r="J23" s="13">
        <v>243</v>
      </c>
      <c r="K23" s="11">
        <f t="shared" si="4"/>
        <v>3781</v>
      </c>
    </row>
    <row r="24" spans="1:11" ht="17.25" customHeight="1">
      <c r="A24" s="16" t="s">
        <v>27</v>
      </c>
      <c r="B24" s="13">
        <v>19398</v>
      </c>
      <c r="C24" s="13">
        <v>29825</v>
      </c>
      <c r="D24" s="13">
        <v>34545</v>
      </c>
      <c r="E24" s="13">
        <v>18476</v>
      </c>
      <c r="F24" s="13">
        <v>25677</v>
      </c>
      <c r="G24" s="13">
        <v>30565</v>
      </c>
      <c r="H24" s="13">
        <v>11096</v>
      </c>
      <c r="I24" s="13">
        <v>5212</v>
      </c>
      <c r="J24" s="13">
        <v>17088</v>
      </c>
      <c r="K24" s="11">
        <f t="shared" si="4"/>
        <v>191882</v>
      </c>
    </row>
    <row r="25" spans="1:12" ht="17.25" customHeight="1">
      <c r="A25" s="12" t="s">
        <v>28</v>
      </c>
      <c r="B25" s="13">
        <v>12415</v>
      </c>
      <c r="C25" s="13">
        <v>19088</v>
      </c>
      <c r="D25" s="13">
        <v>22109</v>
      </c>
      <c r="E25" s="13">
        <v>11825</v>
      </c>
      <c r="F25" s="13">
        <v>16433</v>
      </c>
      <c r="G25" s="13">
        <v>19562</v>
      </c>
      <c r="H25" s="13">
        <v>7101</v>
      </c>
      <c r="I25" s="13">
        <v>3336</v>
      </c>
      <c r="J25" s="13">
        <v>10936</v>
      </c>
      <c r="K25" s="11">
        <f t="shared" si="4"/>
        <v>122805</v>
      </c>
      <c r="L25" s="52"/>
    </row>
    <row r="26" spans="1:12" ht="17.25" customHeight="1">
      <c r="A26" s="12" t="s">
        <v>29</v>
      </c>
      <c r="B26" s="13">
        <v>6983</v>
      </c>
      <c r="C26" s="13">
        <v>10737</v>
      </c>
      <c r="D26" s="13">
        <v>12436</v>
      </c>
      <c r="E26" s="13">
        <v>6651</v>
      </c>
      <c r="F26" s="13">
        <v>9244</v>
      </c>
      <c r="G26" s="13">
        <v>11003</v>
      </c>
      <c r="H26" s="13">
        <v>3995</v>
      </c>
      <c r="I26" s="13">
        <v>1876</v>
      </c>
      <c r="J26" s="13">
        <v>6152</v>
      </c>
      <c r="K26" s="11">
        <f t="shared" si="4"/>
        <v>69077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586</v>
      </c>
      <c r="I27" s="11">
        <v>0</v>
      </c>
      <c r="J27" s="11">
        <v>0</v>
      </c>
      <c r="K27" s="11">
        <f t="shared" si="4"/>
        <v>586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28100.83</v>
      </c>
      <c r="I35" s="19">
        <v>0</v>
      </c>
      <c r="J35" s="19">
        <v>0</v>
      </c>
      <c r="K35" s="23">
        <f>SUM(B35:J35)</f>
        <v>28100.83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373819.98</v>
      </c>
      <c r="C47" s="22">
        <f aca="true" t="shared" si="11" ref="C47:H47">+C48+C57</f>
        <v>584340.14</v>
      </c>
      <c r="D47" s="22">
        <f t="shared" si="11"/>
        <v>690720.8599999999</v>
      </c>
      <c r="E47" s="22">
        <f t="shared" si="11"/>
        <v>349659.88</v>
      </c>
      <c r="F47" s="22">
        <f t="shared" si="11"/>
        <v>567848.78</v>
      </c>
      <c r="G47" s="22">
        <f t="shared" si="11"/>
        <v>780236.09</v>
      </c>
      <c r="H47" s="22">
        <f t="shared" si="11"/>
        <v>337082.62</v>
      </c>
      <c r="I47" s="22">
        <f>+I48+I57</f>
        <v>110254.03</v>
      </c>
      <c r="J47" s="22">
        <f>+J48+J57</f>
        <v>281334.55</v>
      </c>
      <c r="K47" s="22">
        <f>SUM(B47:J47)</f>
        <v>4075296.9299999992</v>
      </c>
    </row>
    <row r="48" spans="1:11" ht="17.25" customHeight="1">
      <c r="A48" s="16" t="s">
        <v>115</v>
      </c>
      <c r="B48" s="23">
        <f>SUM(B49:B56)</f>
        <v>355693.54</v>
      </c>
      <c r="C48" s="23">
        <f aca="true" t="shared" si="12" ref="C48:J48">SUM(C49:C56)</f>
        <v>561414.65</v>
      </c>
      <c r="D48" s="23">
        <f t="shared" si="12"/>
        <v>664415.9999999999</v>
      </c>
      <c r="E48" s="23">
        <f t="shared" si="12"/>
        <v>327843.27</v>
      </c>
      <c r="F48" s="23">
        <f t="shared" si="12"/>
        <v>545070.9</v>
      </c>
      <c r="G48" s="23">
        <f t="shared" si="12"/>
        <v>751112.2</v>
      </c>
      <c r="H48" s="23">
        <f t="shared" si="12"/>
        <v>317590.82</v>
      </c>
      <c r="I48" s="23">
        <f t="shared" si="12"/>
        <v>110254.03</v>
      </c>
      <c r="J48" s="23">
        <f t="shared" si="12"/>
        <v>267646.79</v>
      </c>
      <c r="K48" s="23">
        <f aca="true" t="shared" si="13" ref="K48:K57">SUM(B48:J48)</f>
        <v>3901042.1999999993</v>
      </c>
    </row>
    <row r="49" spans="1:11" ht="17.25" customHeight="1">
      <c r="A49" s="34" t="s">
        <v>46</v>
      </c>
      <c r="B49" s="23">
        <f aca="true" t="shared" si="14" ref="B49:H49">ROUND(B30*B7,2)</f>
        <v>352257.66</v>
      </c>
      <c r="C49" s="23">
        <f t="shared" si="14"/>
        <v>555333.88</v>
      </c>
      <c r="D49" s="23">
        <f t="shared" si="14"/>
        <v>659051.2</v>
      </c>
      <c r="E49" s="23">
        <f t="shared" si="14"/>
        <v>324926.43</v>
      </c>
      <c r="F49" s="23">
        <f t="shared" si="14"/>
        <v>540719.1</v>
      </c>
      <c r="G49" s="23">
        <f t="shared" si="14"/>
        <v>744917.58</v>
      </c>
      <c r="H49" s="23">
        <f t="shared" si="14"/>
        <v>286263.31</v>
      </c>
      <c r="I49" s="23">
        <f>ROUND(I30*I7,2)</f>
        <v>109188.31</v>
      </c>
      <c r="J49" s="23">
        <f>ROUND(J30*J7,2)</f>
        <v>265429.75</v>
      </c>
      <c r="K49" s="23">
        <f t="shared" si="13"/>
        <v>3838087.22</v>
      </c>
    </row>
    <row r="50" spans="1:11" ht="17.25" customHeight="1">
      <c r="A50" s="34" t="s">
        <v>47</v>
      </c>
      <c r="B50" s="19">
        <v>0</v>
      </c>
      <c r="C50" s="23">
        <f>ROUND(C31*C7,2)</f>
        <v>1234.4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1234.4</v>
      </c>
    </row>
    <row r="51" spans="1:11" ht="17.25" customHeight="1">
      <c r="A51" s="68" t="s">
        <v>108</v>
      </c>
      <c r="B51" s="69">
        <f aca="true" t="shared" si="15" ref="B51:H51">ROUND(B32*B7,2)</f>
        <v>-655.8</v>
      </c>
      <c r="C51" s="69">
        <f t="shared" si="15"/>
        <v>-927.35</v>
      </c>
      <c r="D51" s="69">
        <f t="shared" si="15"/>
        <v>-995.28</v>
      </c>
      <c r="E51" s="69">
        <f t="shared" si="15"/>
        <v>-528.56</v>
      </c>
      <c r="F51" s="69">
        <f t="shared" si="15"/>
        <v>-929.72</v>
      </c>
      <c r="G51" s="69">
        <f t="shared" si="15"/>
        <v>-1235.46</v>
      </c>
      <c r="H51" s="69">
        <f t="shared" si="15"/>
        <v>-488.36</v>
      </c>
      <c r="I51" s="19">
        <v>0</v>
      </c>
      <c r="J51" s="19">
        <v>0</v>
      </c>
      <c r="K51" s="69">
        <f>SUM(B51:J51)</f>
        <v>-5760.53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28100.83</v>
      </c>
      <c r="I53" s="31">
        <f>+I35</f>
        <v>0</v>
      </c>
      <c r="J53" s="31">
        <f>+J35</f>
        <v>0</v>
      </c>
      <c r="K53" s="23">
        <f t="shared" si="13"/>
        <v>28100.83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-61124</v>
      </c>
      <c r="C61" s="35">
        <f t="shared" si="16"/>
        <v>-102892.31</v>
      </c>
      <c r="D61" s="35">
        <f t="shared" si="16"/>
        <v>-96605.1</v>
      </c>
      <c r="E61" s="35">
        <f t="shared" si="16"/>
        <v>-60102.68</v>
      </c>
      <c r="F61" s="35">
        <f t="shared" si="16"/>
        <v>-83068.15</v>
      </c>
      <c r="G61" s="35">
        <f t="shared" si="16"/>
        <v>-95337.85</v>
      </c>
      <c r="H61" s="35">
        <f t="shared" si="16"/>
        <v>-53910.5</v>
      </c>
      <c r="I61" s="35">
        <f t="shared" si="16"/>
        <v>-15283.880000000001</v>
      </c>
      <c r="J61" s="35">
        <f t="shared" si="16"/>
        <v>-47329.89</v>
      </c>
      <c r="K61" s="35">
        <f>SUM(B61:J61)</f>
        <v>-615654.36</v>
      </c>
    </row>
    <row r="62" spans="1:11" ht="18.75" customHeight="1">
      <c r="A62" s="16" t="s">
        <v>77</v>
      </c>
      <c r="B62" s="35">
        <f aca="true" t="shared" si="17" ref="B62:J62">B63+B64+B65+B66+B67+B68</f>
        <v>-61124</v>
      </c>
      <c r="C62" s="35">
        <f t="shared" si="17"/>
        <v>-102774</v>
      </c>
      <c r="D62" s="35">
        <f t="shared" si="17"/>
        <v>-95525.5</v>
      </c>
      <c r="E62" s="35">
        <f t="shared" si="17"/>
        <v>-57200.5</v>
      </c>
      <c r="F62" s="35">
        <f t="shared" si="17"/>
        <v>-82687.5</v>
      </c>
      <c r="G62" s="35">
        <f t="shared" si="17"/>
        <v>-95326</v>
      </c>
      <c r="H62" s="35">
        <f t="shared" si="17"/>
        <v>-53910.5</v>
      </c>
      <c r="I62" s="35">
        <f t="shared" si="17"/>
        <v>-11774</v>
      </c>
      <c r="J62" s="35">
        <f t="shared" si="17"/>
        <v>-42294</v>
      </c>
      <c r="K62" s="35">
        <f aca="true" t="shared" si="18" ref="K62:K98">SUM(B62:J62)</f>
        <v>-602616</v>
      </c>
    </row>
    <row r="63" spans="1:11" ht="18.75" customHeight="1">
      <c r="A63" s="12" t="s">
        <v>78</v>
      </c>
      <c r="B63" s="35">
        <f>-ROUND(B9*$D$3,2)</f>
        <v>-61124</v>
      </c>
      <c r="C63" s="35">
        <f aca="true" t="shared" si="19" ref="C63:J63">-ROUND(C9*$D$3,2)</f>
        <v>-102774</v>
      </c>
      <c r="D63" s="35">
        <f t="shared" si="19"/>
        <v>-95525.5</v>
      </c>
      <c r="E63" s="35">
        <f t="shared" si="19"/>
        <v>-57200.5</v>
      </c>
      <c r="F63" s="35">
        <f t="shared" si="19"/>
        <v>-82687.5</v>
      </c>
      <c r="G63" s="35">
        <f t="shared" si="19"/>
        <v>-95326</v>
      </c>
      <c r="H63" s="35">
        <f t="shared" si="19"/>
        <v>-53910.5</v>
      </c>
      <c r="I63" s="35">
        <f t="shared" si="19"/>
        <v>-11774</v>
      </c>
      <c r="J63" s="35">
        <f t="shared" si="19"/>
        <v>-42294</v>
      </c>
      <c r="K63" s="35">
        <f t="shared" si="18"/>
        <v>-602616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-2902.18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-3509.88</v>
      </c>
      <c r="J69" s="35">
        <f t="shared" si="20"/>
        <v>-5035.89</v>
      </c>
      <c r="K69" s="35">
        <f t="shared" si="18"/>
        <v>-13038.36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-2902.18</v>
      </c>
      <c r="F93" s="19">
        <v>0</v>
      </c>
      <c r="G93" s="19">
        <v>0</v>
      </c>
      <c r="H93" s="19">
        <v>0</v>
      </c>
      <c r="I93" s="48">
        <v>-1389.2</v>
      </c>
      <c r="J93" s="48">
        <v>-5035.89</v>
      </c>
      <c r="K93" s="48">
        <f t="shared" si="18"/>
        <v>-9327.27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312695.98</v>
      </c>
      <c r="C101" s="24">
        <f t="shared" si="21"/>
        <v>481447.83</v>
      </c>
      <c r="D101" s="24">
        <f t="shared" si="21"/>
        <v>594115.7599999999</v>
      </c>
      <c r="E101" s="24">
        <f t="shared" si="21"/>
        <v>289557.2</v>
      </c>
      <c r="F101" s="24">
        <f t="shared" si="21"/>
        <v>484780.63</v>
      </c>
      <c r="G101" s="24">
        <f t="shared" si="21"/>
        <v>684898.24</v>
      </c>
      <c r="H101" s="24">
        <f t="shared" si="21"/>
        <v>283172.12</v>
      </c>
      <c r="I101" s="24">
        <f>+I102+I103</f>
        <v>94970.15</v>
      </c>
      <c r="J101" s="24">
        <f>+J102+J103</f>
        <v>234004.65999999997</v>
      </c>
      <c r="K101" s="48">
        <f>SUM(B101:J101)</f>
        <v>3459642.57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294569.54</v>
      </c>
      <c r="C102" s="24">
        <f t="shared" si="22"/>
        <v>458522.34</v>
      </c>
      <c r="D102" s="24">
        <f t="shared" si="22"/>
        <v>567810.8999999999</v>
      </c>
      <c r="E102" s="24">
        <f t="shared" si="22"/>
        <v>267740.59</v>
      </c>
      <c r="F102" s="24">
        <f t="shared" si="22"/>
        <v>462002.75</v>
      </c>
      <c r="G102" s="24">
        <f t="shared" si="22"/>
        <v>655774.35</v>
      </c>
      <c r="H102" s="24">
        <f t="shared" si="22"/>
        <v>263680.32</v>
      </c>
      <c r="I102" s="24">
        <f t="shared" si="22"/>
        <v>94970.15</v>
      </c>
      <c r="J102" s="24">
        <f t="shared" si="22"/>
        <v>220316.89999999997</v>
      </c>
      <c r="K102" s="48">
        <f>SUM(B102:J102)</f>
        <v>3285387.8399999994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3459642.58</v>
      </c>
      <c r="L109" s="54"/>
    </row>
    <row r="110" spans="1:11" ht="18.75" customHeight="1">
      <c r="A110" s="26" t="s">
        <v>73</v>
      </c>
      <c r="B110" s="27">
        <v>42724.71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42724.71</v>
      </c>
    </row>
    <row r="111" spans="1:11" ht="18.75" customHeight="1">
      <c r="A111" s="26" t="s">
        <v>74</v>
      </c>
      <c r="B111" s="27">
        <v>269971.27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269971.27</v>
      </c>
    </row>
    <row r="112" spans="1:11" ht="18.75" customHeight="1">
      <c r="A112" s="26" t="s">
        <v>75</v>
      </c>
      <c r="B112" s="40">
        <v>0</v>
      </c>
      <c r="C112" s="27">
        <f>+C101</f>
        <v>481447.83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481447.83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594115.7599999999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594115.7599999999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289557.2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289557.2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92030.79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92030.79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176217.85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176217.85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30899.29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30899.29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185632.71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185632.71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198348.22</v>
      </c>
      <c r="H119" s="40">
        <v>0</v>
      </c>
      <c r="I119" s="40">
        <v>0</v>
      </c>
      <c r="J119" s="40">
        <v>0</v>
      </c>
      <c r="K119" s="41">
        <f t="shared" si="24"/>
        <v>198348.22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22088.06</v>
      </c>
      <c r="H120" s="40">
        <v>0</v>
      </c>
      <c r="I120" s="40">
        <v>0</v>
      </c>
      <c r="J120" s="40">
        <v>0</v>
      </c>
      <c r="K120" s="41">
        <f t="shared" si="24"/>
        <v>22088.06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112136.08</v>
      </c>
      <c r="H121" s="40">
        <v>0</v>
      </c>
      <c r="I121" s="40">
        <v>0</v>
      </c>
      <c r="J121" s="40">
        <v>0</v>
      </c>
      <c r="K121" s="41">
        <f t="shared" si="24"/>
        <v>112136.08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102930.39</v>
      </c>
      <c r="H122" s="40">
        <v>0</v>
      </c>
      <c r="I122" s="40">
        <v>0</v>
      </c>
      <c r="J122" s="40">
        <v>0</v>
      </c>
      <c r="K122" s="41">
        <f t="shared" si="24"/>
        <v>102930.39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249395.49</v>
      </c>
      <c r="H123" s="40">
        <v>0</v>
      </c>
      <c r="I123" s="40">
        <v>0</v>
      </c>
      <c r="J123" s="40">
        <v>0</v>
      </c>
      <c r="K123" s="41">
        <f t="shared" si="24"/>
        <v>249395.49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101454.07</v>
      </c>
      <c r="I124" s="40">
        <v>0</v>
      </c>
      <c r="J124" s="40">
        <v>0</v>
      </c>
      <c r="K124" s="41">
        <f t="shared" si="24"/>
        <v>101454.07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181718.05</v>
      </c>
      <c r="I125" s="40">
        <v>0</v>
      </c>
      <c r="J125" s="40">
        <v>0</v>
      </c>
      <c r="K125" s="41">
        <f t="shared" si="24"/>
        <v>181718.05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94970.15</v>
      </c>
      <c r="J126" s="40">
        <v>0</v>
      </c>
      <c r="K126" s="41">
        <f t="shared" si="24"/>
        <v>94970.15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234004.66</v>
      </c>
      <c r="K127" s="44">
        <f t="shared" si="24"/>
        <v>234004.66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2016-01-08T12:05:48Z</dcterms:modified>
  <cp:category/>
  <cp:version/>
  <cp:contentType/>
  <cp:contentStatus/>
</cp:coreProperties>
</file>