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<sst xmlns="http://schemas.openxmlformats.org/spreadsheetml/2006/main" count="131" uniqueCount="131">
  <si>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</si>
  <si>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</si>
  <si>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</si>
  <si>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</si>
  <si>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</si>
  <si>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</si>
  <si>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</si>
  <si>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</si>
  <si>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</si>
  <si>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</si>
  <si>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</si>
  <si>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</si>
  <si>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</si>
  <si>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</si>
  <si>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</si>
  <si>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</si>
  <si>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</si>
  <si>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</si>
  <si>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</si>
  <si>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</si>
  <si>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</si>
  <si>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</si>
  <si>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</si>
  <si>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</si>
  <si>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</si>
  <si>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</si>
  <si>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</si>
  <si>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</si>
  <si>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</si>
  <si>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</si>
  <si>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</si>
  <si>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</si>
  <si>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</si>
  <si>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</si>
  <si>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</si>
  <si>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</si>
  <si>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</si>
  <si>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</si>
  <si>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</si>
  <si>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</si>
  <si>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</si>
  <si>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</si>
  <si>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</si>
  <si>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</si>
  <si>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</si>
  <si>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</si>
  <si>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</si>
  <si>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</si>
  <si>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</si>
  <si>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</si>
  <si>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</si>
  <si>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</si>
  <si>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</si>
  <si>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</si>
  <si>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</si>
  <si>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</si>
  <si>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</si>
  <si>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</si>
  <si>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</si>
  <si>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</si>
  <si>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</si>
  <si>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</si>
  <si>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</si>
  <si>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</si>
  <si>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</si>
  <si>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</si>
  <si>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</si>
  <si>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</si>
  <si>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</si>
  <si>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</si>
  <si>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</si>
  <si>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</si>
  <si>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</si>
  <si>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</si>
  <si>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</si>
  <si>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</si>
  <si>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</si>
  <si>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</si>
  <si>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</si>
  <si>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</si>
  <si>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</si>
  <si>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</si>
  <si>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</si>
  <si>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</si>
  <si>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</si>
  <si>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</si>
  <si>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</si>
  <si>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</si>
  <si>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</si>
  <si>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</si>
  <si>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</si>
  <si>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</si>
  <si>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</si>
  <si>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</si>
  <si>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</si>
  <si>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</si>
  <si>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</si>
  <si>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</si>
  <si>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</si>
  <si>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</si>
  <si>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</si>
  <si>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</si>
  <si>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</si>
  <si>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</si>
  <si>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</si>
  <si>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</si>
  <si>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</si>
  <si>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</si>
  <si>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</si>
  <si>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</si>
  <si>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</si>
  <si>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</si>
  <si>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</si>
  <si>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</si>
  <si>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</si>
  <si>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</si>
  <si>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</si>
  <si>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</si>
  <si>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</si>
  <si>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</si>
  <si>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</si>
  <si>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</si>
  <si>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</si>
  <si>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</si>
  <si>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</si>
  <si>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</si>
  <si>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</si>
  <si>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</si>
  <si>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</si>
  <si>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</si>
  <si>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01/01/16 - VENCIMENTO 08/01/16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</si>
</sst>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87647</v>
      </c>
      <c r="C7" s="9">
        <f t="shared" si="0"/>
        <v>119589</v>
      </c>
      <c r="D7" s="9">
        <f t="shared" si="0"/>
        <v>141392</v>
      </c>
      <c r="E7" s="9">
        <f t="shared" si="0"/>
        <v>76090</v>
      </c>
      <c r="F7" s="9">
        <f t="shared" si="0"/>
        <v>139482</v>
      </c>
      <c r="G7" s="9">
        <f t="shared" si="0"/>
        <v>217880</v>
      </c>
      <c r="H7" s="9">
        <f t="shared" si="0"/>
        <v>67418</v>
      </c>
      <c r="I7" s="9">
        <f t="shared" si="0"/>
        <v>13956</v>
      </c>
      <c r="J7" s="9">
        <f t="shared" si="0"/>
        <v>66425</v>
      </c>
      <c r="K7" s="9">
        <f t="shared" si="0"/>
        <v>929879</v>
      </c>
      <c r="L7" s="52"/>
    </row>
    <row r="8" spans="1:11" ht="17.25" customHeight="1">
      <c r="A8" s="10" t="s">
        <v>101</v>
      </c>
      <c r="B8" s="11">
        <f>B9+B12+B16</f>
        <v>49716</v>
      </c>
      <c r="C8" s="11">
        <f aca="true" t="shared" si="1" ref="C8:J8">C9+C12+C16</f>
        <v>72665</v>
      </c>
      <c r="D8" s="11">
        <f t="shared" si="1"/>
        <v>81330</v>
      </c>
      <c r="E8" s="11">
        <f t="shared" si="1"/>
        <v>45422</v>
      </c>
      <c r="F8" s="11">
        <f t="shared" si="1"/>
        <v>75584</v>
      </c>
      <c r="G8" s="11">
        <f t="shared" si="1"/>
        <v>118154</v>
      </c>
      <c r="H8" s="11">
        <f t="shared" si="1"/>
        <v>41785</v>
      </c>
      <c r="I8" s="11">
        <f t="shared" si="1"/>
        <v>7194</v>
      </c>
      <c r="J8" s="11">
        <f t="shared" si="1"/>
        <v>38941</v>
      </c>
      <c r="K8" s="11">
        <f>SUM(B8:J8)</f>
        <v>530791</v>
      </c>
    </row>
    <row r="9" spans="1:11" ht="17.25" customHeight="1">
      <c r="A9" s="15" t="s">
        <v>17</v>
      </c>
      <c r="B9" s="13">
        <f>+B10+B11</f>
        <v>13265</v>
      </c>
      <c r="C9" s="13">
        <f aca="true" t="shared" si="2" ref="C9:J9">+C10+C11</f>
        <v>21171</v>
      </c>
      <c r="D9" s="13">
        <f t="shared" si="2"/>
        <v>22400</v>
      </c>
      <c r="E9" s="13">
        <f t="shared" si="2"/>
        <v>12644</v>
      </c>
      <c r="F9" s="13">
        <f t="shared" si="2"/>
        <v>18093</v>
      </c>
      <c r="G9" s="13">
        <f t="shared" si="2"/>
        <v>22220</v>
      </c>
      <c r="H9" s="13">
        <f t="shared" si="2"/>
        <v>11135</v>
      </c>
      <c r="I9" s="13">
        <f t="shared" si="2"/>
        <v>2319</v>
      </c>
      <c r="J9" s="13">
        <f t="shared" si="2"/>
        <v>10378</v>
      </c>
      <c r="K9" s="11">
        <f>SUM(B9:J9)</f>
        <v>133625</v>
      </c>
    </row>
    <row r="10" spans="1:11" ht="17.25" customHeight="1">
      <c r="A10" s="29" t="s">
        <v>18</v>
      </c>
      <c r="B10" s="13">
        <v>13265</v>
      </c>
      <c r="C10" s="13">
        <v>21171</v>
      </c>
      <c r="D10" s="13">
        <v>22400</v>
      </c>
      <c r="E10" s="13">
        <v>12644</v>
      </c>
      <c r="F10" s="13">
        <v>18093</v>
      </c>
      <c r="G10" s="13">
        <v>22220</v>
      </c>
      <c r="H10" s="13">
        <v>11135</v>
      </c>
      <c r="I10" s="13">
        <v>2319</v>
      </c>
      <c r="J10" s="13">
        <v>10378</v>
      </c>
      <c r="K10" s="11">
        <f>SUM(B10:J10)</f>
        <v>133625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32488</v>
      </c>
      <c r="C12" s="17">
        <f t="shared" si="3"/>
        <v>46040</v>
      </c>
      <c r="D12" s="17">
        <f t="shared" si="3"/>
        <v>52862</v>
      </c>
      <c r="E12" s="17">
        <f t="shared" si="3"/>
        <v>29439</v>
      </c>
      <c r="F12" s="17">
        <f t="shared" si="3"/>
        <v>50532</v>
      </c>
      <c r="G12" s="17">
        <f t="shared" si="3"/>
        <v>84958</v>
      </c>
      <c r="H12" s="17">
        <f t="shared" si="3"/>
        <v>27800</v>
      </c>
      <c r="I12" s="17">
        <f t="shared" si="3"/>
        <v>4349</v>
      </c>
      <c r="J12" s="17">
        <f t="shared" si="3"/>
        <v>25511</v>
      </c>
      <c r="K12" s="11">
        <f aca="true" t="shared" si="4" ref="K12:K27">SUM(B12:J12)</f>
        <v>353979</v>
      </c>
    </row>
    <row r="13" spans="1:13" ht="17.25" customHeight="1">
      <c r="A13" s="14" t="s">
        <v>20</v>
      </c>
      <c r="B13" s="13">
        <v>16169</v>
      </c>
      <c r="C13" s="13">
        <v>24551</v>
      </c>
      <c r="D13" s="13">
        <v>28251</v>
      </c>
      <c r="E13" s="13">
        <v>15895</v>
      </c>
      <c r="F13" s="13">
        <v>25166</v>
      </c>
      <c r="G13" s="13">
        <v>39275</v>
      </c>
      <c r="H13" s="13">
        <v>12554</v>
      </c>
      <c r="I13" s="13">
        <v>2513</v>
      </c>
      <c r="J13" s="13">
        <v>13590</v>
      </c>
      <c r="K13" s="11">
        <f t="shared" si="4"/>
        <v>177964</v>
      </c>
      <c r="L13" s="52"/>
      <c r="M13" s="53"/>
    </row>
    <row r="14" spans="1:12" ht="17.25" customHeight="1">
      <c r="A14" s="14" t="s">
        <v>21</v>
      </c>
      <c r="B14" s="13">
        <v>15837</v>
      </c>
      <c r="C14" s="13">
        <v>20769</v>
      </c>
      <c r="D14" s="13">
        <v>23911</v>
      </c>
      <c r="E14" s="13">
        <v>13133</v>
      </c>
      <c r="F14" s="13">
        <v>24754</v>
      </c>
      <c r="G14" s="13">
        <v>44811</v>
      </c>
      <c r="H14" s="13">
        <v>14783</v>
      </c>
      <c r="I14" s="13">
        <v>1768</v>
      </c>
      <c r="J14" s="13">
        <v>11607</v>
      </c>
      <c r="K14" s="11">
        <f t="shared" si="4"/>
        <v>171373</v>
      </c>
      <c r="L14" s="52"/>
    </row>
    <row r="15" spans="1:11" ht="17.25" customHeight="1">
      <c r="A15" s="14" t="s">
        <v>22</v>
      </c>
      <c r="B15" s="13">
        <v>482</v>
      </c>
      <c r="C15" s="13">
        <v>720</v>
      </c>
      <c r="D15" s="13">
        <v>700</v>
      </c>
      <c r="E15" s="13">
        <v>411</v>
      </c>
      <c r="F15" s="13">
        <v>612</v>
      </c>
      <c r="G15" s="13">
        <v>872</v>
      </c>
      <c r="H15" s="13">
        <v>463</v>
      </c>
      <c r="I15" s="13">
        <v>68</v>
      </c>
      <c r="J15" s="13">
        <v>314</v>
      </c>
      <c r="K15" s="11">
        <f t="shared" si="4"/>
        <v>4642</v>
      </c>
    </row>
    <row r="16" spans="1:11" ht="17.25" customHeight="1">
      <c r="A16" s="15" t="s">
        <v>97</v>
      </c>
      <c r="B16" s="13">
        <f>B17+B18+B19</f>
        <v>3963</v>
      </c>
      <c r="C16" s="13">
        <f aca="true" t="shared" si="5" ref="C16:J16">C17+C18+C19</f>
        <v>5454</v>
      </c>
      <c r="D16" s="13">
        <f t="shared" si="5"/>
        <v>6068</v>
      </c>
      <c r="E16" s="13">
        <f t="shared" si="5"/>
        <v>3339</v>
      </c>
      <c r="F16" s="13">
        <f t="shared" si="5"/>
        <v>6959</v>
      </c>
      <c r="G16" s="13">
        <f t="shared" si="5"/>
        <v>10976</v>
      </c>
      <c r="H16" s="13">
        <f t="shared" si="5"/>
        <v>2850</v>
      </c>
      <c r="I16" s="13">
        <f t="shared" si="5"/>
        <v>526</v>
      </c>
      <c r="J16" s="13">
        <f t="shared" si="5"/>
        <v>3052</v>
      </c>
      <c r="K16" s="11">
        <f t="shared" si="4"/>
        <v>43187</v>
      </c>
    </row>
    <row r="17" spans="1:11" ht="17.25" customHeight="1">
      <c r="A17" s="14" t="s">
        <v>98</v>
      </c>
      <c r="B17" s="13">
        <v>1766</v>
      </c>
      <c r="C17" s="13">
        <v>2438</v>
      </c>
      <c r="D17" s="13">
        <v>2650</v>
      </c>
      <c r="E17" s="13">
        <v>1384</v>
      </c>
      <c r="F17" s="13">
        <v>3065</v>
      </c>
      <c r="G17" s="13">
        <v>4713</v>
      </c>
      <c r="H17" s="13">
        <v>1249</v>
      </c>
      <c r="I17" s="13">
        <v>265</v>
      </c>
      <c r="J17" s="13">
        <v>1207</v>
      </c>
      <c r="K17" s="11">
        <f t="shared" si="4"/>
        <v>18737</v>
      </c>
    </row>
    <row r="18" spans="1:11" ht="17.25" customHeight="1">
      <c r="A18" s="14" t="s">
        <v>99</v>
      </c>
      <c r="B18" s="13">
        <v>650</v>
      </c>
      <c r="C18" s="13">
        <v>810</v>
      </c>
      <c r="D18" s="13">
        <v>1106</v>
      </c>
      <c r="E18" s="13">
        <v>681</v>
      </c>
      <c r="F18" s="13">
        <v>1375</v>
      </c>
      <c r="G18" s="13">
        <v>2819</v>
      </c>
      <c r="H18" s="13">
        <v>477</v>
      </c>
      <c r="I18" s="13">
        <v>81</v>
      </c>
      <c r="J18" s="13">
        <v>615</v>
      </c>
      <c r="K18" s="11">
        <f t="shared" si="4"/>
        <v>8614</v>
      </c>
    </row>
    <row r="19" spans="1:11" ht="17.25" customHeight="1">
      <c r="A19" s="14" t="s">
        <v>100</v>
      </c>
      <c r="B19" s="13">
        <v>1547</v>
      </c>
      <c r="C19" s="13">
        <v>2206</v>
      </c>
      <c r="D19" s="13">
        <v>2312</v>
      </c>
      <c r="E19" s="13">
        <v>1274</v>
      </c>
      <c r="F19" s="13">
        <v>2519</v>
      </c>
      <c r="G19" s="13">
        <v>3444</v>
      </c>
      <c r="H19" s="13">
        <v>1124</v>
      </c>
      <c r="I19" s="13">
        <v>180</v>
      </c>
      <c r="J19" s="13">
        <v>1230</v>
      </c>
      <c r="K19" s="11">
        <f t="shared" si="4"/>
        <v>15836</v>
      </c>
    </row>
    <row r="20" spans="1:11" ht="17.25" customHeight="1">
      <c r="A20" s="16" t="s">
        <v>23</v>
      </c>
      <c r="B20" s="11">
        <f>+B21+B22+B23</f>
        <v>26073</v>
      </c>
      <c r="C20" s="11">
        <f aca="true" t="shared" si="6" ref="C20:J20">+C21+C22+C23</f>
        <v>29018</v>
      </c>
      <c r="D20" s="11">
        <f t="shared" si="6"/>
        <v>36789</v>
      </c>
      <c r="E20" s="11">
        <f t="shared" si="6"/>
        <v>19472</v>
      </c>
      <c r="F20" s="11">
        <f t="shared" si="6"/>
        <v>46739</v>
      </c>
      <c r="G20" s="11">
        <f t="shared" si="6"/>
        <v>78659</v>
      </c>
      <c r="H20" s="11">
        <f t="shared" si="6"/>
        <v>18157</v>
      </c>
      <c r="I20" s="11">
        <f t="shared" si="6"/>
        <v>3860</v>
      </c>
      <c r="J20" s="11">
        <f t="shared" si="6"/>
        <v>16391</v>
      </c>
      <c r="K20" s="11">
        <f t="shared" si="4"/>
        <v>275158</v>
      </c>
    </row>
    <row r="21" spans="1:12" ht="17.25" customHeight="1">
      <c r="A21" s="12" t="s">
        <v>24</v>
      </c>
      <c r="B21" s="13">
        <v>14515</v>
      </c>
      <c r="C21" s="13">
        <v>17591</v>
      </c>
      <c r="D21" s="13">
        <v>22152</v>
      </c>
      <c r="E21" s="13">
        <v>11906</v>
      </c>
      <c r="F21" s="13">
        <v>26435</v>
      </c>
      <c r="G21" s="13">
        <v>39861</v>
      </c>
      <c r="H21" s="13">
        <v>9590</v>
      </c>
      <c r="I21" s="13">
        <v>2475</v>
      </c>
      <c r="J21" s="13">
        <v>9965</v>
      </c>
      <c r="K21" s="11">
        <f t="shared" si="4"/>
        <v>154490</v>
      </c>
      <c r="L21" s="52"/>
    </row>
    <row r="22" spans="1:12" ht="17.25" customHeight="1">
      <c r="A22" s="12" t="s">
        <v>25</v>
      </c>
      <c r="B22" s="13">
        <v>11288</v>
      </c>
      <c r="C22" s="13">
        <v>11084</v>
      </c>
      <c r="D22" s="13">
        <v>14294</v>
      </c>
      <c r="E22" s="13">
        <v>7387</v>
      </c>
      <c r="F22" s="13">
        <v>19946</v>
      </c>
      <c r="G22" s="13">
        <v>38227</v>
      </c>
      <c r="H22" s="13">
        <v>8392</v>
      </c>
      <c r="I22" s="13">
        <v>1342</v>
      </c>
      <c r="J22" s="13">
        <v>6269</v>
      </c>
      <c r="K22" s="11">
        <f t="shared" si="4"/>
        <v>118229</v>
      </c>
      <c r="L22" s="52"/>
    </row>
    <row r="23" spans="1:11" ht="17.25" customHeight="1">
      <c r="A23" s="12" t="s">
        <v>26</v>
      </c>
      <c r="B23" s="13">
        <v>270</v>
      </c>
      <c r="C23" s="13">
        <v>343</v>
      </c>
      <c r="D23" s="13">
        <v>343</v>
      </c>
      <c r="E23" s="13">
        <v>179</v>
      </c>
      <c r="F23" s="13">
        <v>358</v>
      </c>
      <c r="G23" s="13">
        <v>571</v>
      </c>
      <c r="H23" s="13">
        <v>175</v>
      </c>
      <c r="I23" s="13">
        <v>43</v>
      </c>
      <c r="J23" s="13">
        <v>157</v>
      </c>
      <c r="K23" s="11">
        <f t="shared" si="4"/>
        <v>2439</v>
      </c>
    </row>
    <row r="24" spans="1:11" ht="17.25" customHeight="1">
      <c r="A24" s="16" t="s">
        <v>27</v>
      </c>
      <c r="B24" s="13">
        <v>11858</v>
      </c>
      <c r="C24" s="13">
        <v>17906</v>
      </c>
      <c r="D24" s="13">
        <v>23273</v>
      </c>
      <c r="E24" s="13">
        <v>11196</v>
      </c>
      <c r="F24" s="13">
        <v>17159</v>
      </c>
      <c r="G24" s="13">
        <v>21067</v>
      </c>
      <c r="H24" s="13">
        <v>7071</v>
      </c>
      <c r="I24" s="13">
        <v>2902</v>
      </c>
      <c r="J24" s="13">
        <v>11093</v>
      </c>
      <c r="K24" s="11">
        <f t="shared" si="4"/>
        <v>123525</v>
      </c>
    </row>
    <row r="25" spans="1:12" ht="17.25" customHeight="1">
      <c r="A25" s="12" t="s">
        <v>28</v>
      </c>
      <c r="B25" s="13">
        <v>7589</v>
      </c>
      <c r="C25" s="13">
        <v>11460</v>
      </c>
      <c r="D25" s="13">
        <v>14895</v>
      </c>
      <c r="E25" s="13">
        <v>7165</v>
      </c>
      <c r="F25" s="13">
        <v>10982</v>
      </c>
      <c r="G25" s="13">
        <v>13483</v>
      </c>
      <c r="H25" s="13">
        <v>4525</v>
      </c>
      <c r="I25" s="13">
        <v>1857</v>
      </c>
      <c r="J25" s="13">
        <v>7100</v>
      </c>
      <c r="K25" s="11">
        <f t="shared" si="4"/>
        <v>79056</v>
      </c>
      <c r="L25" s="52"/>
    </row>
    <row r="26" spans="1:12" ht="17.25" customHeight="1">
      <c r="A26" s="12" t="s">
        <v>29</v>
      </c>
      <c r="B26" s="13">
        <v>4269</v>
      </c>
      <c r="C26" s="13">
        <v>6446</v>
      </c>
      <c r="D26" s="13">
        <v>8378</v>
      </c>
      <c r="E26" s="13">
        <v>4031</v>
      </c>
      <c r="F26" s="13">
        <v>6177</v>
      </c>
      <c r="G26" s="13">
        <v>7584</v>
      </c>
      <c r="H26" s="13">
        <v>2546</v>
      </c>
      <c r="I26" s="13">
        <v>1045</v>
      </c>
      <c r="J26" s="13">
        <v>3993</v>
      </c>
      <c r="K26" s="11">
        <f t="shared" si="4"/>
        <v>44469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405</v>
      </c>
      <c r="I27" s="11">
        <v>0</v>
      </c>
      <c r="J27" s="11">
        <v>0</v>
      </c>
      <c r="K27" s="11">
        <f t="shared" si="4"/>
        <v>405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28588.88</v>
      </c>
      <c r="I35" s="19">
        <v>0</v>
      </c>
      <c r="J35" s="19">
        <v>0</v>
      </c>
      <c r="K35" s="23">
        <f>SUM(B35:J35)</f>
        <v>28588.88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6360.08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39380.280000000006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1486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247777.67</v>
      </c>
      <c r="C47" s="22">
        <f aca="true" t="shared" si="11" ref="C47:H47">+C48+C57</f>
        <v>379803.23</v>
      </c>
      <c r="D47" s="22">
        <f t="shared" si="11"/>
        <v>500092.75</v>
      </c>
      <c r="E47" s="22">
        <f t="shared" si="11"/>
        <v>239167.7</v>
      </c>
      <c r="F47" s="22">
        <f t="shared" si="11"/>
        <v>408677.88</v>
      </c>
      <c r="G47" s="22">
        <f t="shared" si="11"/>
        <v>548049.06</v>
      </c>
      <c r="H47" s="22">
        <f t="shared" si="11"/>
        <v>233271.5</v>
      </c>
      <c r="I47" s="22">
        <f>+I48+I57</f>
        <v>67760.05</v>
      </c>
      <c r="J47" s="22">
        <f>+J48+J57</f>
        <v>204286.1</v>
      </c>
      <c r="K47" s="22">
        <f>SUM(B47:J47)</f>
        <v>2828885.94</v>
      </c>
    </row>
    <row r="48" spans="1:11" ht="17.25" customHeight="1">
      <c r="A48" s="16" t="s">
        <v>115</v>
      </c>
      <c r="B48" s="23">
        <f>SUM(B49:B56)</f>
        <v>229651.23</v>
      </c>
      <c r="C48" s="23">
        <f aca="true" t="shared" si="12" ref="C48:J48">SUM(C49:C56)</f>
        <v>356877.74</v>
      </c>
      <c r="D48" s="23">
        <f t="shared" si="12"/>
        <v>473787.89</v>
      </c>
      <c r="E48" s="23">
        <f t="shared" si="12"/>
        <v>217351.09</v>
      </c>
      <c r="F48" s="23">
        <f t="shared" si="12"/>
        <v>385900</v>
      </c>
      <c r="G48" s="23">
        <f t="shared" si="12"/>
        <v>518925.17000000004</v>
      </c>
      <c r="H48" s="23">
        <f t="shared" si="12"/>
        <v>213779.7</v>
      </c>
      <c r="I48" s="23">
        <f t="shared" si="12"/>
        <v>67760.05</v>
      </c>
      <c r="J48" s="23">
        <f t="shared" si="12"/>
        <v>190598.34</v>
      </c>
      <c r="K48" s="23">
        <f aca="true" t="shared" si="13" ref="K48:K57">SUM(B48:J48)</f>
        <v>2654631.21</v>
      </c>
    </row>
    <row r="49" spans="1:11" ht="17.25" customHeight="1">
      <c r="A49" s="34" t="s">
        <v>46</v>
      </c>
      <c r="B49" s="23">
        <f aca="true" t="shared" si="14" ref="B49:H49">ROUND(B30*B7,2)</f>
        <v>225980.26</v>
      </c>
      <c r="C49" s="23">
        <f t="shared" si="14"/>
        <v>350910</v>
      </c>
      <c r="D49" s="23">
        <f t="shared" si="14"/>
        <v>468134.77</v>
      </c>
      <c r="E49" s="23">
        <f t="shared" si="14"/>
        <v>214254.22</v>
      </c>
      <c r="F49" s="23">
        <f t="shared" si="14"/>
        <v>381274.05</v>
      </c>
      <c r="G49" s="23">
        <f t="shared" si="14"/>
        <v>512344.82</v>
      </c>
      <c r="H49" s="23">
        <f t="shared" si="14"/>
        <v>181785.9</v>
      </c>
      <c r="I49" s="23">
        <f>ROUND(I30*I7,2)</f>
        <v>66694.33</v>
      </c>
      <c r="J49" s="23">
        <f>ROUND(J30*J7,2)</f>
        <v>188381.3</v>
      </c>
      <c r="K49" s="23">
        <f t="shared" si="13"/>
        <v>2589759.65</v>
      </c>
    </row>
    <row r="50" spans="1:11" ht="17.25" customHeight="1">
      <c r="A50" s="34" t="s">
        <v>47</v>
      </c>
      <c r="B50" s="19">
        <v>0</v>
      </c>
      <c r="C50" s="23">
        <f>ROUND(C31*C7,2)</f>
        <v>780.01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780.01</v>
      </c>
    </row>
    <row r="51" spans="1:11" ht="17.25" customHeight="1">
      <c r="A51" s="68" t="s">
        <v>108</v>
      </c>
      <c r="B51" s="69">
        <f aca="true" t="shared" si="15" ref="B51:H51">ROUND(B32*B7,2)</f>
        <v>-420.71</v>
      </c>
      <c r="C51" s="69">
        <f t="shared" si="15"/>
        <v>-585.99</v>
      </c>
      <c r="D51" s="69">
        <f t="shared" si="15"/>
        <v>-706.96</v>
      </c>
      <c r="E51" s="69">
        <f t="shared" si="15"/>
        <v>-348.53</v>
      </c>
      <c r="F51" s="69">
        <f t="shared" si="15"/>
        <v>-655.57</v>
      </c>
      <c r="G51" s="69">
        <f t="shared" si="15"/>
        <v>-849.73</v>
      </c>
      <c r="H51" s="69">
        <f t="shared" si="15"/>
        <v>-310.12</v>
      </c>
      <c r="I51" s="19">
        <v>0</v>
      </c>
      <c r="J51" s="19">
        <v>0</v>
      </c>
      <c r="K51" s="69">
        <f>SUM(B51:J51)</f>
        <v>-3877.61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28588.88</v>
      </c>
      <c r="I53" s="31">
        <f>+I35</f>
        <v>0</v>
      </c>
      <c r="J53" s="31">
        <f>+J35</f>
        <v>0</v>
      </c>
      <c r="K53" s="23">
        <f t="shared" si="13"/>
        <v>28588.88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18126.44</v>
      </c>
      <c r="C57" s="36">
        <v>22925.49</v>
      </c>
      <c r="D57" s="36">
        <v>26304.86</v>
      </c>
      <c r="E57" s="36">
        <v>21816.61</v>
      </c>
      <c r="F57" s="36">
        <v>22777.88</v>
      </c>
      <c r="G57" s="36">
        <v>29123.89</v>
      </c>
      <c r="H57" s="36">
        <v>19491.8</v>
      </c>
      <c r="I57" s="19">
        <v>0</v>
      </c>
      <c r="J57" s="36">
        <v>13687.76</v>
      </c>
      <c r="K57" s="36">
        <f t="shared" si="13"/>
        <v>174254.73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-46427.5</v>
      </c>
      <c r="C61" s="35">
        <f t="shared" si="16"/>
        <v>-74216.81</v>
      </c>
      <c r="D61" s="35">
        <f t="shared" si="16"/>
        <v>-79479.6</v>
      </c>
      <c r="E61" s="35">
        <f t="shared" si="16"/>
        <v>-46239.09</v>
      </c>
      <c r="F61" s="35">
        <f t="shared" si="16"/>
        <v>-63706.15</v>
      </c>
      <c r="G61" s="35">
        <f t="shared" si="16"/>
        <v>-77781.85</v>
      </c>
      <c r="H61" s="35">
        <f t="shared" si="16"/>
        <v>-38972.5</v>
      </c>
      <c r="I61" s="35">
        <f t="shared" si="16"/>
        <v>-11090.96</v>
      </c>
      <c r="J61" s="35">
        <f t="shared" si="16"/>
        <v>-39979.72</v>
      </c>
      <c r="K61" s="35">
        <f>SUM(B61:J61)</f>
        <v>-477894.18000000005</v>
      </c>
    </row>
    <row r="62" spans="1:11" ht="18.75" customHeight="1">
      <c r="A62" s="16" t="s">
        <v>77</v>
      </c>
      <c r="B62" s="35">
        <f aca="true" t="shared" si="17" ref="B62:J62">B63+B64+B65+B66+B67+B68</f>
        <v>-46427.5</v>
      </c>
      <c r="C62" s="35">
        <f t="shared" si="17"/>
        <v>-74098.5</v>
      </c>
      <c r="D62" s="35">
        <f t="shared" si="17"/>
        <v>-78400</v>
      </c>
      <c r="E62" s="35">
        <f t="shared" si="17"/>
        <v>-44254</v>
      </c>
      <c r="F62" s="35">
        <f t="shared" si="17"/>
        <v>-63325.5</v>
      </c>
      <c r="G62" s="35">
        <f t="shared" si="17"/>
        <v>-77770</v>
      </c>
      <c r="H62" s="35">
        <f t="shared" si="17"/>
        <v>-38972.5</v>
      </c>
      <c r="I62" s="35">
        <f t="shared" si="17"/>
        <v>-8116.5</v>
      </c>
      <c r="J62" s="35">
        <f t="shared" si="17"/>
        <v>-36323</v>
      </c>
      <c r="K62" s="35">
        <f aca="true" t="shared" si="18" ref="K62:K98">SUM(B62:J62)</f>
        <v>-467687.5</v>
      </c>
    </row>
    <row r="63" spans="1:11" ht="18.75" customHeight="1">
      <c r="A63" s="12" t="s">
        <v>78</v>
      </c>
      <c r="B63" s="35">
        <f>-ROUND(B9*$D$3,2)</f>
        <v>-46427.5</v>
      </c>
      <c r="C63" s="35">
        <f aca="true" t="shared" si="19" ref="C63:J63">-ROUND(C9*$D$3,2)</f>
        <v>-74098.5</v>
      </c>
      <c r="D63" s="35">
        <f t="shared" si="19"/>
        <v>-78400</v>
      </c>
      <c r="E63" s="35">
        <f t="shared" si="19"/>
        <v>-44254</v>
      </c>
      <c r="F63" s="35">
        <f t="shared" si="19"/>
        <v>-63325.5</v>
      </c>
      <c r="G63" s="35">
        <f t="shared" si="19"/>
        <v>-77770</v>
      </c>
      <c r="H63" s="35">
        <f t="shared" si="19"/>
        <v>-38972.5</v>
      </c>
      <c r="I63" s="35">
        <f t="shared" si="19"/>
        <v>-8116.5</v>
      </c>
      <c r="J63" s="35">
        <f t="shared" si="19"/>
        <v>-36323</v>
      </c>
      <c r="K63" s="35">
        <f t="shared" si="18"/>
        <v>-467687.5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8.75" customHeight="1">
      <c r="A69" s="12" t="s">
        <v>82</v>
      </c>
      <c r="B69" s="19">
        <v>0</v>
      </c>
      <c r="C69" s="35">
        <f aca="true" t="shared" si="20" ref="C69:J69">SUM(C70:C96)</f>
        <v>-118.31</v>
      </c>
      <c r="D69" s="35">
        <f t="shared" si="20"/>
        <v>-1079.6</v>
      </c>
      <c r="E69" s="35">
        <f t="shared" si="20"/>
        <v>-1985.09</v>
      </c>
      <c r="F69" s="35">
        <f t="shared" si="20"/>
        <v>-380.65</v>
      </c>
      <c r="G69" s="35">
        <f t="shared" si="20"/>
        <v>-11.85</v>
      </c>
      <c r="H69" s="19">
        <v>0</v>
      </c>
      <c r="I69" s="35">
        <f t="shared" si="20"/>
        <v>-2974.46</v>
      </c>
      <c r="J69" s="35">
        <f t="shared" si="20"/>
        <v>-3656.72</v>
      </c>
      <c r="K69" s="35">
        <f t="shared" si="18"/>
        <v>-10206.68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-118.31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35">
        <f t="shared" si="18"/>
        <v>-142.01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61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-1985.09</v>
      </c>
      <c r="F93" s="19">
        <v>0</v>
      </c>
      <c r="G93" s="19">
        <v>0</v>
      </c>
      <c r="H93" s="19">
        <v>0</v>
      </c>
      <c r="I93" s="48">
        <v>-853.78</v>
      </c>
      <c r="J93" s="48">
        <v>-3656.72</v>
      </c>
      <c r="K93" s="48">
        <f t="shared" si="18"/>
        <v>-6495.59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201350.17</v>
      </c>
      <c r="C101" s="24">
        <f t="shared" si="21"/>
        <v>305586.42</v>
      </c>
      <c r="D101" s="24">
        <f t="shared" si="21"/>
        <v>420613.15</v>
      </c>
      <c r="E101" s="24">
        <f t="shared" si="21"/>
        <v>192928.61</v>
      </c>
      <c r="F101" s="24">
        <f t="shared" si="21"/>
        <v>344971.73</v>
      </c>
      <c r="G101" s="24">
        <f t="shared" si="21"/>
        <v>470267.2100000001</v>
      </c>
      <c r="H101" s="24">
        <f t="shared" si="21"/>
        <v>194299</v>
      </c>
      <c r="I101" s="24">
        <f>+I102+I103</f>
        <v>56669.090000000004</v>
      </c>
      <c r="J101" s="24">
        <f>+J102+J103</f>
        <v>164306.38</v>
      </c>
      <c r="K101" s="48">
        <f>SUM(B101:J101)</f>
        <v>2350991.76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183223.73</v>
      </c>
      <c r="C102" s="24">
        <f t="shared" si="22"/>
        <v>282660.93</v>
      </c>
      <c r="D102" s="24">
        <f t="shared" si="22"/>
        <v>394308.29000000004</v>
      </c>
      <c r="E102" s="24">
        <f t="shared" si="22"/>
        <v>171112</v>
      </c>
      <c r="F102" s="24">
        <f t="shared" si="22"/>
        <v>322193.85</v>
      </c>
      <c r="G102" s="24">
        <f t="shared" si="22"/>
        <v>441143.32000000007</v>
      </c>
      <c r="H102" s="24">
        <f t="shared" si="22"/>
        <v>174807.2</v>
      </c>
      <c r="I102" s="24">
        <f t="shared" si="22"/>
        <v>56669.090000000004</v>
      </c>
      <c r="J102" s="24">
        <f t="shared" si="22"/>
        <v>150618.62</v>
      </c>
      <c r="K102" s="48">
        <f>SUM(B102:J102)</f>
        <v>2176737.0300000003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18126.44</v>
      </c>
      <c r="C103" s="24">
        <f t="shared" si="23"/>
        <v>22925.49</v>
      </c>
      <c r="D103" s="24">
        <f t="shared" si="23"/>
        <v>26304.86</v>
      </c>
      <c r="E103" s="24">
        <f t="shared" si="23"/>
        <v>21816.61</v>
      </c>
      <c r="F103" s="24">
        <f t="shared" si="23"/>
        <v>22777.88</v>
      </c>
      <c r="G103" s="24">
        <f t="shared" si="23"/>
        <v>29123.89</v>
      </c>
      <c r="H103" s="24">
        <f t="shared" si="23"/>
        <v>19491.8</v>
      </c>
      <c r="I103" s="19">
        <f t="shared" si="23"/>
        <v>0</v>
      </c>
      <c r="J103" s="24">
        <f t="shared" si="23"/>
        <v>13687.76</v>
      </c>
      <c r="K103" s="48">
        <f>SUM(B103:J103)</f>
        <v>174254.73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2350991.74</v>
      </c>
      <c r="L109" s="54"/>
    </row>
    <row r="110" spans="1:11" ht="18.75" customHeight="1">
      <c r="A110" s="26" t="s">
        <v>73</v>
      </c>
      <c r="B110" s="27">
        <v>27436.93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27436.93</v>
      </c>
    </row>
    <row r="111" spans="1:11" ht="18.75" customHeight="1">
      <c r="A111" s="26" t="s">
        <v>74</v>
      </c>
      <c r="B111" s="27">
        <v>173913.24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173913.24</v>
      </c>
    </row>
    <row r="112" spans="1:11" ht="18.75" customHeight="1">
      <c r="A112" s="26" t="s">
        <v>75</v>
      </c>
      <c r="B112" s="40">
        <v>0</v>
      </c>
      <c r="C112" s="27">
        <f>+C101</f>
        <v>305586.42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305586.42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420613.15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420613.15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192928.61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192928.61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65271.36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65271.36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125593.04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125593.04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24649.84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24649.84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129457.48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129457.48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118271.73</v>
      </c>
      <c r="H119" s="40">
        <v>0</v>
      </c>
      <c r="I119" s="40">
        <v>0</v>
      </c>
      <c r="J119" s="40">
        <v>0</v>
      </c>
      <c r="K119" s="41">
        <f t="shared" si="24"/>
        <v>118271.73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17792.51</v>
      </c>
      <c r="H120" s="40">
        <v>0</v>
      </c>
      <c r="I120" s="40">
        <v>0</v>
      </c>
      <c r="J120" s="40">
        <v>0</v>
      </c>
      <c r="K120" s="41">
        <f t="shared" si="24"/>
        <v>17792.51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80879.1</v>
      </c>
      <c r="H121" s="40">
        <v>0</v>
      </c>
      <c r="I121" s="40">
        <v>0</v>
      </c>
      <c r="J121" s="40">
        <v>0</v>
      </c>
      <c r="K121" s="41">
        <f t="shared" si="24"/>
        <v>80879.1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65127.07</v>
      </c>
      <c r="H122" s="40">
        <v>0</v>
      </c>
      <c r="I122" s="40">
        <v>0</v>
      </c>
      <c r="J122" s="40">
        <v>0</v>
      </c>
      <c r="K122" s="41">
        <f t="shared" si="24"/>
        <v>65127.07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188196.8</v>
      </c>
      <c r="H123" s="40">
        <v>0</v>
      </c>
      <c r="I123" s="40">
        <v>0</v>
      </c>
      <c r="J123" s="40">
        <v>0</v>
      </c>
      <c r="K123" s="41">
        <f t="shared" si="24"/>
        <v>188196.8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69717.48</v>
      </c>
      <c r="I124" s="40">
        <v>0</v>
      </c>
      <c r="J124" s="40">
        <v>0</v>
      </c>
      <c r="K124" s="41">
        <f t="shared" si="24"/>
        <v>69717.48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124581.51</v>
      </c>
      <c r="I125" s="40">
        <v>0</v>
      </c>
      <c r="J125" s="40">
        <v>0</v>
      </c>
      <c r="K125" s="41">
        <f t="shared" si="24"/>
        <v>124581.51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56669.09</v>
      </c>
      <c r="J126" s="40">
        <v>0</v>
      </c>
      <c r="K126" s="41">
        <f t="shared" si="24"/>
        <v>56669.09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164306.38</v>
      </c>
      <c r="K127" s="44">
        <f t="shared" si="24"/>
        <v>164306.38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2016-01-08T12:02:59Z</dcterms:modified>
  <cp:category/>
  <cp:version/>
  <cp:contentType/>
  <cp:contentStatus/>
</cp:coreProperties>
</file>