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20115" windowHeight="7995" tabRatio="911"/>
  </bookViews>
  <sheets>
    <sheet name="Índice" sheetId="10" r:id="rId1"/>
    <sheet name="Perfil" sheetId="1" r:id="rId2"/>
    <sheet name="Escolaridade" sheetId="9" r:id="rId3"/>
    <sheet name="Ocupação" sheetId="2" r:id="rId4"/>
    <sheet name="Registro" sheetId="3" r:id="rId5"/>
    <sheet name="Fx.Renda" sheetId="4" r:id="rId6"/>
    <sheet name="Despesa Transporte" sheetId="5" r:id="rId7"/>
    <sheet name="Respon. Despesa" sheetId="6" r:id="rId8"/>
    <sheet name="Meio Trabalho" sheetId="7" r:id="rId9"/>
    <sheet name="Meio Estudo" sheetId="11" r:id="rId10"/>
    <sheet name="Transporte" sheetId="8" r:id="rId11"/>
    <sheet name="Linha" sheetId="12" r:id="rId12"/>
  </sheets>
  <calcPr calcId="125725"/>
</workbook>
</file>

<file path=xl/calcChain.xml><?xml version="1.0" encoding="utf-8"?>
<calcChain xmlns="http://schemas.openxmlformats.org/spreadsheetml/2006/main">
  <c r="F18" i="9"/>
  <c r="F17" i="11"/>
  <c r="F18"/>
  <c r="F19"/>
  <c r="F20"/>
  <c r="F21"/>
  <c r="F22"/>
  <c r="F23"/>
  <c r="F24"/>
  <c r="F25"/>
  <c r="F26"/>
  <c r="F16"/>
  <c r="F7"/>
  <c r="F8"/>
  <c r="F9"/>
  <c r="F10"/>
  <c r="F11"/>
  <c r="F12"/>
  <c r="F13"/>
  <c r="F14"/>
  <c r="F15"/>
  <c r="F6"/>
  <c r="E27"/>
  <c r="F5"/>
  <c r="G7" i="9"/>
  <c r="G12" s="1"/>
  <c r="G8"/>
  <c r="G13" s="1"/>
  <c r="G9"/>
  <c r="G10"/>
  <c r="G6"/>
  <c r="F20"/>
  <c r="E23"/>
  <c r="F22"/>
  <c r="F21"/>
  <c r="F19"/>
  <c r="F17"/>
  <c r="F16"/>
  <c r="F15"/>
  <c r="F14"/>
  <c r="F13"/>
  <c r="F12"/>
  <c r="F11"/>
  <c r="F10"/>
  <c r="F9"/>
  <c r="F8"/>
  <c r="F7"/>
  <c r="F6"/>
  <c r="F5"/>
  <c r="O10" i="1"/>
  <c r="O11"/>
  <c r="O9"/>
  <c r="O8"/>
  <c r="O7"/>
  <c r="O6"/>
  <c r="O5"/>
  <c r="F41" i="8"/>
  <c r="F42"/>
  <c r="F43"/>
  <c r="F44"/>
  <c r="F40"/>
  <c r="F36"/>
  <c r="F37"/>
  <c r="F38"/>
  <c r="F39"/>
  <c r="F35"/>
  <c r="F31"/>
  <c r="F32"/>
  <c r="F33"/>
  <c r="F34"/>
  <c r="F30"/>
  <c r="F26"/>
  <c r="F27"/>
  <c r="F28"/>
  <c r="F29"/>
  <c r="F25"/>
  <c r="F21"/>
  <c r="F22"/>
  <c r="F23"/>
  <c r="F24"/>
  <c r="F20"/>
  <c r="F19"/>
  <c r="F18"/>
  <c r="F17"/>
  <c r="F16"/>
  <c r="F15"/>
  <c r="F14"/>
  <c r="F13"/>
  <c r="F12"/>
  <c r="F11"/>
  <c r="F10"/>
  <c r="F9"/>
  <c r="F8"/>
  <c r="F7"/>
  <c r="F6"/>
  <c r="F5"/>
  <c r="F5" i="7"/>
  <c r="F6"/>
  <c r="F7"/>
  <c r="F8"/>
  <c r="F9"/>
  <c r="F10"/>
  <c r="F11"/>
  <c r="F12"/>
  <c r="F13"/>
  <c r="F14"/>
  <c r="F15"/>
  <c r="F16"/>
  <c r="F17"/>
  <c r="E29"/>
  <c r="G8" s="1"/>
  <c r="F5" i="6"/>
  <c r="E20"/>
  <c r="G19" s="1"/>
  <c r="F19"/>
  <c r="F18"/>
  <c r="F17"/>
  <c r="F16"/>
  <c r="F15"/>
  <c r="F14"/>
  <c r="F13"/>
  <c r="F12"/>
  <c r="F11"/>
  <c r="F10"/>
  <c r="F9"/>
  <c r="F8"/>
  <c r="F7"/>
  <c r="F6"/>
  <c r="G6" i="5"/>
  <c r="G8"/>
  <c r="G11"/>
  <c r="G12"/>
  <c r="G14"/>
  <c r="G16"/>
  <c r="G18"/>
  <c r="G19"/>
  <c r="G22"/>
  <c r="F18"/>
  <c r="F19"/>
  <c r="F20"/>
  <c r="F21"/>
  <c r="F22"/>
  <c r="F17"/>
  <c r="F12"/>
  <c r="F13"/>
  <c r="F14"/>
  <c r="F15"/>
  <c r="F16"/>
  <c r="F11"/>
  <c r="F6"/>
  <c r="F7"/>
  <c r="F8"/>
  <c r="F9"/>
  <c r="F10"/>
  <c r="F5"/>
  <c r="E23"/>
  <c r="G5" s="1"/>
  <c r="F14" i="4"/>
  <c r="F15"/>
  <c r="F16"/>
  <c r="F17"/>
  <c r="F18"/>
  <c r="F19"/>
  <c r="F20"/>
  <c r="F13"/>
  <c r="F6"/>
  <c r="F7"/>
  <c r="F8"/>
  <c r="F9"/>
  <c r="F10"/>
  <c r="F11"/>
  <c r="F12"/>
  <c r="F5"/>
  <c r="E21"/>
  <c r="E13" i="3"/>
  <c r="E12"/>
  <c r="E11"/>
  <c r="D10" i="2"/>
  <c r="E6" s="1"/>
  <c r="F19" i="1"/>
  <c r="F20"/>
  <c r="F21"/>
  <c r="F18"/>
  <c r="F13"/>
  <c r="F14"/>
  <c r="F15"/>
  <c r="F16"/>
  <c r="F17"/>
  <c r="F12"/>
  <c r="F6"/>
  <c r="F7"/>
  <c r="F8"/>
  <c r="F9"/>
  <c r="F10"/>
  <c r="F11"/>
  <c r="F5"/>
  <c r="E22"/>
  <c r="G12" s="1"/>
  <c r="G7" i="5" l="1"/>
  <c r="G20"/>
  <c r="G15"/>
  <c r="G10"/>
  <c r="F13" i="3"/>
  <c r="G11" i="9"/>
  <c r="G16" s="1"/>
  <c r="G14"/>
  <c r="G15"/>
  <c r="G18" i="1"/>
  <c r="G9" i="11"/>
  <c r="G12"/>
  <c r="G7"/>
  <c r="G15"/>
  <c r="G18"/>
  <c r="I7" s="1"/>
  <c r="G22"/>
  <c r="G26"/>
  <c r="G6"/>
  <c r="G14"/>
  <c r="G16"/>
  <c r="G20"/>
  <c r="G24"/>
  <c r="G5"/>
  <c r="G10"/>
  <c r="G13"/>
  <c r="G17"/>
  <c r="G19"/>
  <c r="G21"/>
  <c r="G23"/>
  <c r="G25"/>
  <c r="G8"/>
  <c r="G11"/>
  <c r="I11" s="1"/>
  <c r="G21" i="5"/>
  <c r="G17"/>
  <c r="G13"/>
  <c r="G9"/>
  <c r="F8" i="3"/>
  <c r="G8"/>
  <c r="F9"/>
  <c r="G5"/>
  <c r="F10"/>
  <c r="F7"/>
  <c r="F5"/>
  <c r="F12"/>
  <c r="F6"/>
  <c r="E8" i="2"/>
  <c r="E9"/>
  <c r="E7"/>
  <c r="E5"/>
  <c r="F25" i="7"/>
  <c r="F21"/>
  <c r="G25"/>
  <c r="G21"/>
  <c r="G17"/>
  <c r="G13"/>
  <c r="I13" s="1"/>
  <c r="G9"/>
  <c r="G5"/>
  <c r="F26"/>
  <c r="F22"/>
  <c r="F18"/>
  <c r="G26"/>
  <c r="G22"/>
  <c r="G18"/>
  <c r="G14"/>
  <c r="G10"/>
  <c r="G6"/>
  <c r="I6" s="1"/>
  <c r="F27"/>
  <c r="F23"/>
  <c r="F19"/>
  <c r="G27"/>
  <c r="G23"/>
  <c r="G19"/>
  <c r="G15"/>
  <c r="G11"/>
  <c r="I11" s="1"/>
  <c r="G7"/>
  <c r="I7" s="1"/>
  <c r="F28"/>
  <c r="F24"/>
  <c r="F20"/>
  <c r="G28"/>
  <c r="G24"/>
  <c r="G20"/>
  <c r="I8" s="1"/>
  <c r="G16"/>
  <c r="I16" s="1"/>
  <c r="G12"/>
  <c r="I12" s="1"/>
  <c r="G6" i="6"/>
  <c r="G8"/>
  <c r="G11"/>
  <c r="G13"/>
  <c r="G16"/>
  <c r="G18"/>
  <c r="G5"/>
  <c r="G7"/>
  <c r="G9"/>
  <c r="G10"/>
  <c r="G12"/>
  <c r="G14"/>
  <c r="G15"/>
  <c r="G17"/>
  <c r="G5" i="1"/>
  <c r="I13" i="11" l="1"/>
  <c r="I9"/>
  <c r="I15" i="7"/>
  <c r="I10"/>
  <c r="I5"/>
  <c r="I12" i="11"/>
  <c r="I6"/>
  <c r="I15"/>
  <c r="I5"/>
  <c r="I14"/>
  <c r="I8"/>
  <c r="I10"/>
  <c r="I14" i="7"/>
  <c r="I9"/>
</calcChain>
</file>

<file path=xl/sharedStrings.xml><?xml version="1.0" encoding="utf-8"?>
<sst xmlns="http://schemas.openxmlformats.org/spreadsheetml/2006/main" count="404" uniqueCount="203">
  <si>
    <t>CARACTERIZAÇÃO DOS USUÁRIOS QUE RESPONDERAM A PESQUISA SOCIOECONÔMICA</t>
  </si>
  <si>
    <t>Sexo</t>
  </si>
  <si>
    <t>Faixa Etária</t>
  </si>
  <si>
    <t>Quantidade de Usuários</t>
  </si>
  <si>
    <t>% Fx. Etária</t>
  </si>
  <si>
    <t>% Sexo</t>
  </si>
  <si>
    <t>Feminino</t>
  </si>
  <si>
    <t>Menor que 10 anos</t>
  </si>
  <si>
    <t>Entre 11 a 20 anos</t>
  </si>
  <si>
    <t>Entre 21 a 30 anos</t>
  </si>
  <si>
    <t>Entre 31 a 40 anos</t>
  </si>
  <si>
    <t>Entre 41 a 60 anos</t>
  </si>
  <si>
    <t>Maior que 60 anos</t>
  </si>
  <si>
    <t>Não Informado</t>
  </si>
  <si>
    <t>Masculino</t>
  </si>
  <si>
    <t>Total</t>
  </si>
  <si>
    <t>OCUPAÇÃO</t>
  </si>
  <si>
    <t>Ocupação</t>
  </si>
  <si>
    <t>%</t>
  </si>
  <si>
    <t>Apenas estudando</t>
  </si>
  <si>
    <t>Apenas trabalhando</t>
  </si>
  <si>
    <t>Estudando e trabalhando</t>
  </si>
  <si>
    <t>Nem estudando / nem trabalhando</t>
  </si>
  <si>
    <t>OCUPAÇÃO x TRABALHO REGISTRADO</t>
  </si>
  <si>
    <t>Trabalho Registrado</t>
  </si>
  <si>
    <t xml:space="preserve">% Registro </t>
  </si>
  <si>
    <t>% Ocupação</t>
  </si>
  <si>
    <t>Registrado</t>
  </si>
  <si>
    <t>Não registrado</t>
  </si>
  <si>
    <t>Não Registrado</t>
  </si>
  <si>
    <t>FAIXA DE RENDA INDIVIDUAL MENSAL</t>
  </si>
  <si>
    <t>Renda Individual Mensal</t>
  </si>
  <si>
    <t>Até R$ 776,00</t>
  </si>
  <si>
    <t>De R$ 776,00 a R$ 1.147,00</t>
  </si>
  <si>
    <t>De R$ 1.147,00 a R$ 1.685,00</t>
  </si>
  <si>
    <t>De R$ 1.685,00 a R$ 2,654,00</t>
  </si>
  <si>
    <t>De R$ 2,654,00 a R$ 5241,00</t>
  </si>
  <si>
    <t>De R$ 5241,00 a R$ 9.263,00</t>
  </si>
  <si>
    <t>Acima de R$ 9.263,00</t>
  </si>
  <si>
    <t>Gasto Mensal com Transporte</t>
  </si>
  <si>
    <t>Até R$ 50,00</t>
  </si>
  <si>
    <t>De R$ 50,00 a R$ 100,00</t>
  </si>
  <si>
    <t>De R$ 100,00 a R$ 180,00</t>
  </si>
  <si>
    <t>De R$ 180,00 a R$ 300,00</t>
  </si>
  <si>
    <t>Acima de R$ 300,00</t>
  </si>
  <si>
    <t>% do Total</t>
  </si>
  <si>
    <t>RESPONSÁVEL PELO PAGAMENTO DAS DESPESAS COM TRANSPORTE PÚBLICO</t>
  </si>
  <si>
    <t>Não tenho despesas</t>
  </si>
  <si>
    <t>Recebo vale-transporte</t>
  </si>
  <si>
    <t>Recursos próprios</t>
  </si>
  <si>
    <t>Terceiros - Pais ou Parentes</t>
  </si>
  <si>
    <t>Responsável pelas Despesas com Transporte</t>
  </si>
  <si>
    <t>MEIO DE TRANSPORTE PARA IR AO TRABALHO</t>
  </si>
  <si>
    <t>Transporte para o Trabalho</t>
  </si>
  <si>
    <t>% Transporte</t>
  </si>
  <si>
    <t>Ônibus Municipal</t>
  </si>
  <si>
    <t>Ônibus Intermunicipal</t>
  </si>
  <si>
    <t>Metrô</t>
  </si>
  <si>
    <t>Trem</t>
  </si>
  <si>
    <t>Carro</t>
  </si>
  <si>
    <t>Ônibus Fretado</t>
  </si>
  <si>
    <t>Taxi</t>
  </si>
  <si>
    <t>Motocicleta</t>
  </si>
  <si>
    <t>Bicicleta</t>
  </si>
  <si>
    <t>Carona</t>
  </si>
  <si>
    <t>A pé</t>
  </si>
  <si>
    <t>Trabalho em Casa</t>
  </si>
  <si>
    <t>DESPESA MENSAL COM TRANSPORTE PÚBLICO</t>
  </si>
  <si>
    <t>AVALIAÇÃO DO TRANSPORTE PÚBLICO</t>
  </si>
  <si>
    <t xml:space="preserve">Critério </t>
  </si>
  <si>
    <t>Muito Bom</t>
  </si>
  <si>
    <t>Bom</t>
  </si>
  <si>
    <t>Regular</t>
  </si>
  <si>
    <t>Ruim</t>
  </si>
  <si>
    <t>Muito Ruim</t>
  </si>
  <si>
    <t>CONFORTO GERAL DOS VEÍCULOS</t>
  </si>
  <si>
    <t>SEGURANÇA PESSOAL E DA VIAGEM</t>
  </si>
  <si>
    <t>RAPIDEZ DA VIAGEM</t>
  </si>
  <si>
    <t>CONFIANÇA DE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</si>
  <si>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</si>
  <si>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</si>
  <si>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</si>
  <si>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</si>
  <si>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 xml:space="preserve">Avaliação </t>
  </si>
  <si>
    <t>ESCOLARIDADE</t>
  </si>
  <si>
    <t>Analfabeto / Até 3ª série fundamental</t>
  </si>
  <si>
    <t>4ª série fundamental</t>
  </si>
  <si>
    <t>Fundamental completo 5ª a 8ª série</t>
  </si>
  <si>
    <t>Médio completo 1° ao 3° grau / Superior incompleto</t>
  </si>
  <si>
    <t>Superior completo</t>
  </si>
  <si>
    <t>Escolaridade</t>
  </si>
  <si>
    <t>Item</t>
  </si>
  <si>
    <t>Descrição</t>
  </si>
  <si>
    <t>Detalhe</t>
  </si>
  <si>
    <t>PERFIL</t>
  </si>
  <si>
    <t>OCUPAÇÃO PRINCIPAL</t>
  </si>
  <si>
    <t>Trabalho - Estudo - Sem Atividade</t>
  </si>
  <si>
    <t>Sexo - Escolaridade</t>
  </si>
  <si>
    <t>Sexo - Faixa Etária</t>
  </si>
  <si>
    <t>Registro - Sem Registro</t>
  </si>
  <si>
    <t>Atividade - Faixa de Renda</t>
  </si>
  <si>
    <t>FORMALIZAÇÃO</t>
  </si>
  <si>
    <t>Atividade - Gasto Médio Mensal</t>
  </si>
  <si>
    <t>Atividade - Responsável</t>
  </si>
  <si>
    <t>MEIO DE TRANSPORTE UTILIZADO PARA IR AO TRABALHO</t>
  </si>
  <si>
    <t>Atividade - Meio de Transporte</t>
  </si>
  <si>
    <t>Conforto Geral dos Veículos</t>
  </si>
  <si>
    <t>Segurança Pessoal e da Viagem</t>
  </si>
  <si>
    <t>Rapidez na Realização da Viagem</t>
  </si>
  <si>
    <t>Confiança em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</si>
  <si>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</si>
  <si>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</si>
  <si>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</si>
  <si>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</si>
  <si>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>MEIO DE TRANSPORTE PARA ESTUDAR</t>
  </si>
  <si>
    <t>Transporte para Estudar</t>
  </si>
  <si>
    <t>MEIO DE TRANSPORTE UTILIZADO PARA IR AOS ESTUDOS</t>
  </si>
  <si>
    <t>3459</t>
  </si>
  <si>
    <t>273X</t>
  </si>
  <si>
    <t>7545</t>
  </si>
  <si>
    <t>917H</t>
  </si>
  <si>
    <t>2765</t>
  </si>
  <si>
    <t>6000</t>
  </si>
  <si>
    <t>2703</t>
  </si>
  <si>
    <t>1783</t>
  </si>
  <si>
    <t>702U</t>
  </si>
  <si>
    <t>6084</t>
  </si>
  <si>
    <t>971R</t>
  </si>
  <si>
    <t>6030</t>
  </si>
  <si>
    <t>8055</t>
  </si>
  <si>
    <t>715M</t>
  </si>
  <si>
    <t>118C</t>
  </si>
  <si>
    <t>8622</t>
  </si>
  <si>
    <t>5031</t>
  </si>
  <si>
    <t>809P</t>
  </si>
  <si>
    <t>273G</t>
  </si>
  <si>
    <t>Número da Linha</t>
  </si>
  <si>
    <t>#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</si>
  <si>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</si>
  <si>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</si>
  <si>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</si>
  <si>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</si>
  <si>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</si>
  <si>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</si>
  <si>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</si>
  <si>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</si>
  <si>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</si>
  <si>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</si>
  <si>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</si>
  <si>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</si>
  <si>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</si>
  <si>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</si>
  <si>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</si>
  <si>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</si>
  <si>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</si>
  <si>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</si>
  <si>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</si>
  <si>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</si>
  <si>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Letreiro da Linha - TP</t>
  </si>
  <si>
    <t>Letreiro da Linha - TS</t>
  </si>
  <si>
    <t>PAISSANDU</t>
  </si>
  <si>
    <t>TERM. CACHOEIRINHA</t>
  </si>
  <si>
    <t>TERM. PQ. D.PEDRO II</t>
  </si>
  <si>
    <t>ITAIM PAULISTA</t>
  </si>
  <si>
    <t>METRÔ ARTUR ALVIM</t>
  </si>
  <si>
    <t>JD. DAS OLIVEIRAS</t>
  </si>
  <si>
    <t>PCA RAMOS DE AZEVEDO</t>
  </si>
  <si>
    <t>JD. JOAO XXIII</t>
  </si>
  <si>
    <t>METRÔ VILA MARIANA</t>
  </si>
  <si>
    <t>TERMINAL PIRITUBA</t>
  </si>
  <si>
    <t>METRÔ TATUAPÉ</t>
  </si>
  <si>
    <t>VILA CISPER</t>
  </si>
  <si>
    <t>TERM. STO. AMARO</t>
  </si>
  <si>
    <t>TERM. PARELHEIROS</t>
  </si>
  <si>
    <t>METRÔ ITAQUERA</t>
  </si>
  <si>
    <t>JD. ETELVINA</t>
  </si>
  <si>
    <t>METRÔ SANTANA</t>
  </si>
  <si>
    <t>CACHOEIRA</t>
  </si>
  <si>
    <t>BUTANTA - USP</t>
  </si>
  <si>
    <t>TERM. VARGINHA</t>
  </si>
  <si>
    <t>JD. CHACARA DO SOL</t>
  </si>
  <si>
    <t>ESTACAO JARAGUA</t>
  </si>
  <si>
    <t>UNISA-CAMPUS</t>
  </si>
  <si>
    <t>LAPA</t>
  </si>
  <si>
    <t>PERUS</t>
  </si>
  <si>
    <t>LGO. DA POLVORA</t>
  </si>
  <si>
    <t>JD. MARIA LUIZA</t>
  </si>
  <si>
    <t>METRÔ SANTA CECÍLIA</t>
  </si>
  <si>
    <t>JD. PERY ALTO</t>
  </si>
  <si>
    <t>PCA.RAMOS DE AZEVEDO</t>
  </si>
  <si>
    <t>MORRO DOCE</t>
  </si>
  <si>
    <t>TERM. SACOMA</t>
  </si>
  <si>
    <t>VILA ARAPUA</t>
  </si>
  <si>
    <t>TERM. PINHEIROS</t>
  </si>
  <si>
    <t>TERMINAL CAMPO LIMPO</t>
  </si>
  <si>
    <t>JD. HELENA</t>
  </si>
  <si>
    <t>20 LINHAS MAIS UTILIZADAS INDICADAS PELOS USUÁRIOS</t>
  </si>
  <si>
    <t>A pesquisa socioeconômica está associada ao cadastro do Novo Bilhete Único. O seu preenchimento é opcional e desejável, porém não obrigatório.</t>
  </si>
  <si>
    <t>ÍNDICE GERAL DAS QUESTÕES DA PESQUISA SOCIOECONÔMICA E DE AVALIAÇÃO DO TRANSPORTE PÚBLICO</t>
  </si>
  <si>
    <t>Observações:</t>
  </si>
  <si>
    <t>Todas as informações pessoais obrigatórias, tais como nome, endereço, números de documentos e contatos, são mantidas sob sigilo e uso exclusivo da SPTRANS para fins de emissão do Bilhete Único.</t>
  </si>
  <si>
    <t>Os usuários iniciaram o cadastro e o preenchimento da pesquisa em Abril de 2013. Sendo assim, os dados aqui apresentados referem-se aos usuários que responderam entre Abr/13 e Jan/16.</t>
  </si>
  <si>
    <r>
      <t xml:space="preserve">LINHAS MAIS UTILIZADAS </t>
    </r>
    <r>
      <rPr>
        <sz val="12"/>
        <color theme="1"/>
        <rFont val="Calibri"/>
        <family val="2"/>
        <scheme val="minor"/>
      </rPr>
      <t>(conforme declarado pelos usuários)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</si>
</sst>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165" fontId="4" fillId="2" borderId="2" xfId="2" applyNumberFormat="1" applyFont="1" applyFill="1" applyBorder="1" applyAlignment="1">
      <alignment horizontal="center" vertical="center"/>
    </xf>
    <xf numFmtId="165" fontId="4" fillId="2" borderId="3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" xfId="1" applyNumberFormat="1" applyFont="1" applyFill="1" applyBorder="1" applyAlignment="1">
      <alignment vertical="center"/>
    </xf>
    <xf numFmtId="165" fontId="0" fillId="2" borderId="5" xfId="2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164" fontId="0" fillId="2" borderId="8" xfId="1" applyNumberFormat="1" applyFont="1" applyFill="1" applyBorder="1" applyAlignment="1">
      <alignment vertical="center"/>
    </xf>
    <xf numFmtId="165" fontId="0" fillId="2" borderId="8" xfId="2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164" fontId="0" fillId="2" borderId="11" xfId="1" applyNumberFormat="1" applyFont="1" applyFill="1" applyBorder="1" applyAlignment="1">
      <alignment vertical="center"/>
    </xf>
    <xf numFmtId="165" fontId="0" fillId="2" borderId="11" xfId="2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165" fontId="0" fillId="2" borderId="3" xfId="2" applyNumberFormat="1" applyFont="1" applyFill="1" applyBorder="1" applyAlignment="1">
      <alignment horizontal="center" vertical="center"/>
    </xf>
    <xf numFmtId="165" fontId="3" fillId="2" borderId="15" xfId="2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3" borderId="0" xfId="0" applyFill="1"/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/>
    </xf>
    <xf numFmtId="164" fontId="5" fillId="2" borderId="25" xfId="1" applyNumberFormat="1" applyFont="1" applyFill="1" applyBorder="1" applyAlignment="1">
      <alignment vertical="center"/>
    </xf>
    <xf numFmtId="165" fontId="5" fillId="2" borderId="26" xfId="2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164" fontId="5" fillId="2" borderId="8" xfId="1" applyNumberFormat="1" applyFont="1" applyFill="1" applyBorder="1" applyAlignment="1">
      <alignment vertical="center"/>
    </xf>
    <xf numFmtId="165" fontId="5" fillId="2" borderId="9" xfId="2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164" fontId="3" fillId="2" borderId="11" xfId="1" applyNumberFormat="1" applyFont="1" applyFill="1" applyBorder="1" applyAlignment="1">
      <alignment vertical="center"/>
    </xf>
    <xf numFmtId="164" fontId="3" fillId="2" borderId="12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vertical="center"/>
    </xf>
    <xf numFmtId="164" fontId="5" fillId="2" borderId="11" xfId="1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indent="1"/>
    </xf>
    <xf numFmtId="0" fontId="3" fillId="2" borderId="8" xfId="0" applyFont="1" applyFill="1" applyBorder="1" applyAlignment="1">
      <alignment vertical="center"/>
    </xf>
    <xf numFmtId="164" fontId="3" fillId="2" borderId="8" xfId="1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165" fontId="5" fillId="2" borderId="3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164" fontId="0" fillId="2" borderId="25" xfId="1" applyNumberFormat="1" applyFont="1" applyFill="1" applyBorder="1" applyAlignment="1">
      <alignment vertical="center"/>
    </xf>
    <xf numFmtId="165" fontId="0" fillId="2" borderId="25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vertical="center"/>
    </xf>
    <xf numFmtId="165" fontId="2" fillId="2" borderId="0" xfId="0" applyNumberFormat="1" applyFont="1" applyFill="1" applyBorder="1"/>
    <xf numFmtId="0" fontId="5" fillId="2" borderId="8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65" fontId="5" fillId="2" borderId="12" xfId="2" applyNumberFormat="1" applyFont="1" applyFill="1" applyBorder="1" applyAlignment="1">
      <alignment horizontal="center" vertical="center"/>
    </xf>
    <xf numFmtId="165" fontId="0" fillId="2" borderId="14" xfId="2" applyNumberFormat="1" applyFont="1" applyFill="1" applyBorder="1" applyAlignment="1">
      <alignment horizontal="center" vertical="center"/>
    </xf>
    <xf numFmtId="164" fontId="0" fillId="2" borderId="31" xfId="1" applyNumberFormat="1" applyFont="1" applyFill="1" applyBorder="1" applyAlignment="1">
      <alignment vertical="center"/>
    </xf>
    <xf numFmtId="165" fontId="0" fillId="2" borderId="29" xfId="2" applyNumberFormat="1" applyFont="1" applyFill="1" applyBorder="1" applyAlignment="1">
      <alignment horizontal="center" vertical="center"/>
    </xf>
    <xf numFmtId="0" fontId="0" fillId="3" borderId="0" xfId="0" applyFill="1" applyBorder="1"/>
    <xf numFmtId="164" fontId="0" fillId="2" borderId="0" xfId="0" applyNumberFormat="1" applyFill="1" applyBorder="1"/>
    <xf numFmtId="164" fontId="7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165" fontId="4" fillId="2" borderId="0" xfId="2" applyNumberFormat="1" applyFont="1" applyFill="1" applyBorder="1" applyAlignment="1">
      <alignment horizontal="center" vertical="center"/>
    </xf>
    <xf numFmtId="165" fontId="3" fillId="2" borderId="0" xfId="2" applyNumberFormat="1" applyFont="1" applyFill="1" applyBorder="1" applyAlignment="1">
      <alignment horizontal="center" vertical="center"/>
    </xf>
    <xf numFmtId="165" fontId="0" fillId="2" borderId="0" xfId="2" applyNumberFormat="1" applyFont="1" applyFill="1" applyBorder="1" applyAlignment="1">
      <alignment vertical="center"/>
    </xf>
    <xf numFmtId="164" fontId="7" fillId="2" borderId="0" xfId="1" applyNumberFormat="1" applyFont="1" applyFill="1" applyBorder="1" applyAlignment="1">
      <alignment vertical="center"/>
    </xf>
    <xf numFmtId="165" fontId="7" fillId="2" borderId="0" xfId="2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65" fontId="5" fillId="2" borderId="6" xfId="2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vertical="center"/>
    </xf>
    <xf numFmtId="164" fontId="5" fillId="2" borderId="31" xfId="1" applyNumberFormat="1" applyFont="1" applyFill="1" applyBorder="1" applyAlignment="1">
      <alignment vertical="center"/>
    </xf>
    <xf numFmtId="165" fontId="0" fillId="2" borderId="33" xfId="2" applyNumberFormat="1" applyFont="1" applyFill="1" applyBorder="1" applyAlignment="1">
      <alignment horizontal="center" vertical="center"/>
    </xf>
    <xf numFmtId="165" fontId="5" fillId="2" borderId="29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165" fontId="0" fillId="2" borderId="2" xfId="2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5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164" fontId="0" fillId="2" borderId="17" xfId="1" applyNumberFormat="1" applyFont="1" applyFill="1" applyBorder="1" applyAlignment="1">
      <alignment horizontal="center" vertical="center"/>
    </xf>
    <xf numFmtId="164" fontId="0" fillId="2" borderId="26" xfId="1" applyNumberFormat="1" applyFont="1" applyFill="1" applyBorder="1" applyAlignment="1">
      <alignment horizontal="center" vertical="center"/>
    </xf>
    <xf numFmtId="164" fontId="0" fillId="2" borderId="9" xfId="1" applyNumberFormat="1" applyFont="1" applyFill="1" applyBorder="1" applyAlignment="1">
      <alignment horizontal="center" vertical="center"/>
    </xf>
    <xf numFmtId="164" fontId="0" fillId="2" borderId="12" xfId="1" applyNumberFormat="1" applyFont="1" applyFill="1" applyBorder="1" applyAlignment="1">
      <alignment horizontal="center" vertical="center"/>
    </xf>
    <xf numFmtId="164" fontId="0" fillId="2" borderId="22" xfId="1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4" xfId="0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1" fillId="2" borderId="25" xfId="3" applyFill="1" applyBorder="1" applyAlignment="1" applyProtection="1">
      <alignment vertical="center"/>
    </xf>
    <xf numFmtId="0" fontId="11" fillId="2" borderId="8" xfId="3" applyFill="1" applyBorder="1" applyAlignment="1" applyProtection="1">
      <alignment vertical="center"/>
    </xf>
    <xf numFmtId="0" fontId="11" fillId="2" borderId="11" xfId="3" applyFill="1" applyBorder="1" applyAlignment="1" applyProtection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165" fontId="0" fillId="2" borderId="6" xfId="2" applyNumberFormat="1" applyFont="1" applyFill="1" applyBorder="1" applyAlignment="1">
      <alignment horizontal="center"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165" fontId="3" fillId="2" borderId="12" xfId="2" applyNumberFormat="1" applyFont="1" applyFill="1" applyBorder="1" applyAlignment="1">
      <alignment horizontal="center" vertical="center"/>
    </xf>
    <xf numFmtId="165" fontId="3" fillId="2" borderId="28" xfId="2" applyNumberFormat="1" applyFont="1" applyFill="1" applyBorder="1" applyAlignment="1">
      <alignment horizontal="center" vertical="center"/>
    </xf>
    <xf numFmtId="165" fontId="3" fillId="2" borderId="9" xfId="2" applyNumberFormat="1" applyFont="1" applyFill="1" applyBorder="1" applyAlignment="1">
      <alignment horizontal="center" vertical="center"/>
    </xf>
    <xf numFmtId="165" fontId="3" fillId="2" borderId="27" xfId="2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left" vertical="center"/>
    </xf>
    <xf numFmtId="0" fontId="0" fillId="2" borderId="25" xfId="0" applyFill="1" applyBorder="1" applyAlignment="1">
      <alignment vertical="center"/>
    </xf>
  </cellXfs>
  <cellStyles count="4">
    <cellStyle name="Hyperlink" xfId="3" builtinId="8"/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  <colors>
    <mruColors>
      <color rgb="FFFF66FF"/>
      <color rgb="FFFF99FF"/>
      <color rgb="FFFFCCFF"/>
      <color rgb="FFFFFFFF"/>
      <color rgb="FF66FF66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cap="small" baseline="0"/>
              <a:t>Perfil do Usuário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7175913355658152E-2"/>
          <c:y val="0.16805179352580923"/>
          <c:w val="0.9358331070685133"/>
          <c:h val="0.7761087197433657"/>
        </c:manualLayout>
      </c:layout>
      <c:pie3DChart>
        <c:varyColors val="1"/>
        <c:ser>
          <c:idx val="0"/>
          <c:order val="0"/>
          <c:tx>
            <c:strRef>
              <c:f>Perfil!$G$4</c:f>
              <c:strCache>
                <c:ptCount val="1"/>
                <c:pt idx="0">
                  <c:v>% Sexo</c:v>
                </c:pt>
              </c:strCache>
            </c:strRef>
          </c:tx>
          <c:spPr>
            <a:solidFill>
              <a:schemeClr val="tx2"/>
            </a:solidFill>
          </c:spPr>
          <c:explosion val="25"/>
          <c:dPt>
            <c:idx val="0"/>
            <c:spPr>
              <a:solidFill>
                <a:schemeClr val="accent2"/>
              </a:solidFill>
            </c:spPr>
          </c:dPt>
          <c:dLbls>
            <c:dLbl>
              <c:idx val="7"/>
              <c:layout>
                <c:manualLayout>
                  <c:x val="0.20258454994240269"/>
                  <c:y val="5.0059400469678106E-2"/>
                </c:manualLayout>
              </c:layout>
              <c:showCatName val="1"/>
              <c:showPercent val="1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Perfil!$C$5:$C$17</c:f>
              <c:strCache>
                <c:ptCount val="8"/>
                <c:pt idx="0">
                  <c:v>Feminino</c:v>
                </c:pt>
                <c:pt idx="7">
                  <c:v>Masculino</c:v>
                </c:pt>
              </c:strCache>
            </c:strRef>
          </c:cat>
          <c:val>
            <c:numRef>
              <c:f>Perfil!$G$5:$G$17</c:f>
              <c:numCache>
                <c:formatCode>0.0%</c:formatCode>
                <c:ptCount val="13"/>
                <c:pt idx="0">
                  <c:v>0.56267357047094124</c:v>
                </c:pt>
                <c:pt idx="7">
                  <c:v>0.43730581387925349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Responsável pelas Despesas com Transporte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8985507246376812E-2"/>
          <c:y val="0.26215296004666111"/>
          <c:w val="0.96837944664031694"/>
          <c:h val="0.60094889180519195"/>
        </c:manualLayout>
      </c:layout>
      <c:barChart>
        <c:barDir val="col"/>
        <c:grouping val="clustered"/>
        <c:ser>
          <c:idx val="0"/>
          <c:order val="0"/>
          <c:tx>
            <c:strRef>
              <c:f>'Respon. Despesa'!$F$4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'Respon. Despesa'!$D$6:$D$9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Despesa'!$F$6:$F$9</c:f>
              <c:numCache>
                <c:formatCode>0.0%</c:formatCode>
                <c:ptCount val="4"/>
                <c:pt idx="0">
                  <c:v>1.2992569411373412E-2</c:v>
                </c:pt>
                <c:pt idx="1">
                  <c:v>9.9099711998548654E-3</c:v>
                </c:pt>
                <c:pt idx="2">
                  <c:v>0.14381326016131105</c:v>
                </c:pt>
                <c:pt idx="3">
                  <c:v>0.62805179490668295</c:v>
                </c:pt>
              </c:numCache>
            </c:numRef>
          </c:val>
        </c:ser>
        <c:dLbls>
          <c:showVal val="1"/>
        </c:dLbls>
        <c:overlap val="-25"/>
        <c:axId val="67008768"/>
        <c:axId val="67018752"/>
      </c:barChart>
      <c:catAx>
        <c:axId val="6700876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7018752"/>
        <c:crosses val="autoZero"/>
        <c:auto val="1"/>
        <c:lblAlgn val="ctr"/>
        <c:lblOffset val="100"/>
      </c:catAx>
      <c:valAx>
        <c:axId val="67018752"/>
        <c:scaling>
          <c:orientation val="minMax"/>
        </c:scaling>
        <c:delete val="1"/>
        <c:axPos val="l"/>
        <c:numFmt formatCode="0.0%" sourceLinked="1"/>
        <c:tickLblPos val="none"/>
        <c:crossAx val="6700876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</a:t>
            </a:r>
            <a:r>
              <a:rPr lang="pt-BR" baseline="0"/>
              <a:t> </a:t>
            </a:r>
            <a:r>
              <a:rPr lang="pt-BR"/>
              <a:t>com Transporte 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'Respon. Despesa'!$D$11:$D$14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Despesa'!$F$11:$F$14</c:f>
              <c:numCache>
                <c:formatCode>0.0%</c:formatCode>
                <c:ptCount val="4"/>
                <c:pt idx="0">
                  <c:v>9.7923377514917889E-3</c:v>
                </c:pt>
                <c:pt idx="1">
                  <c:v>0.44214698737920471</c:v>
                </c:pt>
                <c:pt idx="2">
                  <c:v>0.35150763056450335</c:v>
                </c:pt>
                <c:pt idx="3">
                  <c:v>1.6795822992026192E-2</c:v>
                </c:pt>
              </c:numCache>
            </c:numRef>
          </c:val>
        </c:ser>
        <c:dLbls>
          <c:showVal val="1"/>
        </c:dLbls>
        <c:overlap val="-25"/>
        <c:axId val="67026304"/>
        <c:axId val="67122304"/>
      </c:barChart>
      <c:catAx>
        <c:axId val="6702630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7122304"/>
        <c:crosses val="autoZero"/>
        <c:auto val="1"/>
        <c:lblAlgn val="ctr"/>
        <c:lblOffset val="100"/>
      </c:catAx>
      <c:valAx>
        <c:axId val="67122304"/>
        <c:scaling>
          <c:orientation val="minMax"/>
        </c:scaling>
        <c:delete val="1"/>
        <c:axPos val="l"/>
        <c:numFmt formatCode="0.0%" sourceLinked="1"/>
        <c:tickLblPos val="none"/>
        <c:crossAx val="6702630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 com Transporte 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'Respon. Despesa'!$D$16:$D$19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Despesa'!$F$16:$F$19</c:f>
              <c:numCache>
                <c:formatCode>0.0%</c:formatCode>
                <c:ptCount val="4"/>
                <c:pt idx="0">
                  <c:v>6.5877773089555178E-3</c:v>
                </c:pt>
                <c:pt idx="1">
                  <c:v>0.2708303737455765</c:v>
                </c:pt>
                <c:pt idx="2">
                  <c:v>0.45340531050757904</c:v>
                </c:pt>
                <c:pt idx="3">
                  <c:v>5.9877319344996405E-2</c:v>
                </c:pt>
              </c:numCache>
            </c:numRef>
          </c:val>
        </c:ser>
        <c:dLbls>
          <c:showVal val="1"/>
        </c:dLbls>
        <c:overlap val="-25"/>
        <c:axId val="67158784"/>
        <c:axId val="67160320"/>
      </c:barChart>
      <c:catAx>
        <c:axId val="671587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7160320"/>
        <c:crosses val="autoZero"/>
        <c:auto val="1"/>
        <c:lblAlgn val="ctr"/>
        <c:lblOffset val="100"/>
      </c:catAx>
      <c:valAx>
        <c:axId val="67160320"/>
        <c:scaling>
          <c:orientation val="minMax"/>
        </c:scaling>
        <c:delete val="1"/>
        <c:axPos val="l"/>
        <c:numFmt formatCode="0.0%" sourceLinked="1"/>
        <c:tickLblPos val="none"/>
        <c:crossAx val="6715878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Meio de Transporte para ir ao Trabalho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Trabalho'!$D$5:$D$16</c:f>
              <c:strCache>
                <c:ptCount val="12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  <c:pt idx="11">
                  <c:v>Trabalho em Casa</c:v>
                </c:pt>
              </c:strCache>
            </c:strRef>
          </c:cat>
          <c:val>
            <c:numRef>
              <c:f>'Meio Trabalho'!$I$5:$I$16</c:f>
              <c:numCache>
                <c:formatCode>0.0%</c:formatCode>
                <c:ptCount val="12"/>
                <c:pt idx="0">
                  <c:v>0.38192941730516494</c:v>
                </c:pt>
                <c:pt idx="1">
                  <c:v>6.3919333252479352E-2</c:v>
                </c:pt>
                <c:pt idx="2">
                  <c:v>0.26501242243513773</c:v>
                </c:pt>
                <c:pt idx="3">
                  <c:v>0.16401444307560059</c:v>
                </c:pt>
                <c:pt idx="4">
                  <c:v>2.7874057855993374E-2</c:v>
                </c:pt>
                <c:pt idx="5">
                  <c:v>9.0286953641585607E-3</c:v>
                </c:pt>
                <c:pt idx="6">
                  <c:v>6.2619286229501914E-3</c:v>
                </c:pt>
                <c:pt idx="7">
                  <c:v>3.0823809939224752E-3</c:v>
                </c:pt>
                <c:pt idx="8">
                  <c:v>6.6115866602267171E-3</c:v>
                </c:pt>
                <c:pt idx="9">
                  <c:v>1.1938729698733785E-2</c:v>
                </c:pt>
                <c:pt idx="10">
                  <c:v>5.6031813916673584E-2</c:v>
                </c:pt>
                <c:pt idx="11">
                  <c:v>4.2951908189587003E-3</c:v>
                </c:pt>
              </c:numCache>
            </c:numRef>
          </c:val>
        </c:ser>
        <c:dLbls>
          <c:showVal val="1"/>
        </c:dLbls>
        <c:shape val="box"/>
        <c:axId val="67238528"/>
        <c:axId val="67248512"/>
        <c:axId val="0"/>
      </c:bar3DChart>
      <c:catAx>
        <c:axId val="67238528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 sz="900"/>
            </a:pPr>
            <a:endParaRPr lang="pt-BR"/>
          </a:p>
        </c:txPr>
        <c:crossAx val="67248512"/>
        <c:crosses val="autoZero"/>
        <c:auto val="1"/>
        <c:lblAlgn val="ctr"/>
        <c:lblOffset val="100"/>
      </c:catAx>
      <c:valAx>
        <c:axId val="67248512"/>
        <c:scaling>
          <c:orientation val="minMax"/>
        </c:scaling>
        <c:delete val="1"/>
        <c:axPos val="l"/>
        <c:numFmt formatCode="0.0%" sourceLinked="1"/>
        <c:tickLblPos val="none"/>
        <c:crossAx val="6723852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3"/>
  <c:chart>
    <c:title>
      <c:tx>
        <c:rich>
          <a:bodyPr/>
          <a:lstStyle/>
          <a:p>
            <a:pPr>
              <a:defRPr/>
            </a:pPr>
            <a:r>
              <a:rPr lang="pt-BR"/>
              <a:t>Meio de Transporte para ir aos Estudos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Estudo'!$D$5:$D$15</c:f>
              <c:strCache>
                <c:ptCount val="11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</c:strCache>
            </c:strRef>
          </c:cat>
          <c:val>
            <c:numRef>
              <c:f>'Meio Estudo'!$I$5:$I$15</c:f>
              <c:numCache>
                <c:formatCode>0.0%</c:formatCode>
                <c:ptCount val="11"/>
                <c:pt idx="0">
                  <c:v>0.41147227792460978</c:v>
                </c:pt>
                <c:pt idx="1">
                  <c:v>6.306048628054102E-2</c:v>
                </c:pt>
                <c:pt idx="2">
                  <c:v>0.25839794897122942</c:v>
                </c:pt>
                <c:pt idx="3">
                  <c:v>0.14489428355441492</c:v>
                </c:pt>
                <c:pt idx="4">
                  <c:v>2.109014825778735E-2</c:v>
                </c:pt>
                <c:pt idx="5">
                  <c:v>6.9374870729650047E-3</c:v>
                </c:pt>
                <c:pt idx="6">
                  <c:v>3.0264240317553104E-3</c:v>
                </c:pt>
                <c:pt idx="7">
                  <c:v>1.5853689668843879E-3</c:v>
                </c:pt>
                <c:pt idx="8">
                  <c:v>4.9280332099110825E-3</c:v>
                </c:pt>
                <c:pt idx="9">
                  <c:v>1.5178488163394597E-2</c:v>
                </c:pt>
                <c:pt idx="10">
                  <c:v>6.9429053566507082E-2</c:v>
                </c:pt>
              </c:numCache>
            </c:numRef>
          </c:val>
        </c:ser>
        <c:dLbls>
          <c:showVal val="1"/>
        </c:dLbls>
        <c:shape val="box"/>
        <c:axId val="67293952"/>
        <c:axId val="67295488"/>
        <c:axId val="0"/>
      </c:bar3DChart>
      <c:catAx>
        <c:axId val="67293952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67295488"/>
        <c:crosses val="autoZero"/>
        <c:auto val="1"/>
        <c:lblAlgn val="ctr"/>
        <c:lblOffset val="100"/>
      </c:catAx>
      <c:valAx>
        <c:axId val="67295488"/>
        <c:scaling>
          <c:orientation val="minMax"/>
        </c:scaling>
        <c:delete val="1"/>
        <c:axPos val="l"/>
        <c:numFmt formatCode="0.0%" sourceLinked="1"/>
        <c:tickLblPos val="none"/>
        <c:crossAx val="6729395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title>
      <c:tx>
        <c:rich>
          <a:bodyPr/>
          <a:lstStyle/>
          <a:p>
            <a:pPr>
              <a:defRPr/>
            </a:pPr>
            <a:r>
              <a:rPr lang="pt-BR"/>
              <a:t>Conforto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64466906262113E-2"/>
          <c:y val="0.3307682770809432"/>
          <c:w val="0.88899397460924945"/>
          <c:h val="0.6264034081166990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Transporte!$D$5:$D$9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Transporte!$F$5:$F$9</c:f>
              <c:numCache>
                <c:formatCode>0.0%</c:formatCode>
                <c:ptCount val="5"/>
                <c:pt idx="0">
                  <c:v>3.5293249797140082E-2</c:v>
                </c:pt>
                <c:pt idx="1">
                  <c:v>0.23270064377548252</c:v>
                </c:pt>
                <c:pt idx="2">
                  <c:v>0.4197781231362831</c:v>
                </c:pt>
                <c:pt idx="3">
                  <c:v>0.19595330408482983</c:v>
                </c:pt>
                <c:pt idx="4">
                  <c:v>0.11627467920626447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"/>
  <c:chart>
    <c:title>
      <c:tx>
        <c:rich>
          <a:bodyPr/>
          <a:lstStyle/>
          <a:p>
            <a:pPr>
              <a:defRPr/>
            </a:pPr>
            <a:r>
              <a:rPr lang="pt-BR"/>
              <a:t>Segurança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3497805431689801E-2"/>
          <c:y val="0.32942746951573237"/>
          <c:w val="0.95233912208133076"/>
          <c:h val="0.67057253048426801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Transporte!$D$10:$D$14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Transporte!$F$10:$F$14</c:f>
              <c:numCache>
                <c:formatCode>0.0%</c:formatCode>
                <c:ptCount val="5"/>
                <c:pt idx="0">
                  <c:v>3.5825249187472388E-2</c:v>
                </c:pt>
                <c:pt idx="1">
                  <c:v>0.26260744243207962</c:v>
                </c:pt>
                <c:pt idx="2">
                  <c:v>0.43473126744435697</c:v>
                </c:pt>
                <c:pt idx="3">
                  <c:v>0.17925580614831066</c:v>
                </c:pt>
                <c:pt idx="4">
                  <c:v>8.7580234787780376E-2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5"/>
  <c:chart>
    <c:title>
      <c:tx>
        <c:rich>
          <a:bodyPr/>
          <a:lstStyle/>
          <a:p>
            <a:pPr>
              <a:defRPr/>
            </a:pPr>
            <a:r>
              <a:rPr lang="pt-BR"/>
              <a:t>Rapidez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32169284997309E-2"/>
          <c:y val="0.3307684515851973"/>
          <c:w val="0.91205735427997869"/>
          <c:h val="0.6465037241344381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Transporte!$D$15:$D$19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Transporte!$F$15:$F$19</c:f>
              <c:numCache>
                <c:formatCode>0.0%</c:formatCode>
                <c:ptCount val="5"/>
                <c:pt idx="0">
                  <c:v>3.5631584615987151E-2</c:v>
                </c:pt>
                <c:pt idx="1">
                  <c:v>0.21839506716797868</c:v>
                </c:pt>
                <c:pt idx="2">
                  <c:v>0.40511666275016645</c:v>
                </c:pt>
                <c:pt idx="3">
                  <c:v>0.2065158324521208</c:v>
                </c:pt>
                <c:pt idx="4">
                  <c:v>0.1343408530137469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6"/>
  <c:chart>
    <c:title>
      <c:tx>
        <c:rich>
          <a:bodyPr/>
          <a:lstStyle/>
          <a:p>
            <a:pPr>
              <a:defRPr/>
            </a:pPr>
            <a:r>
              <a:rPr lang="pt-BR"/>
              <a:t>Confiança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3547872866559901E-2"/>
          <c:y val="0.32942729658792674"/>
          <c:w val="0.93829729644763382"/>
          <c:h val="0.66764566929133895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Transporte!$D$20:$D$24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Transporte!$F$20:$F$24</c:f>
              <c:numCache>
                <c:formatCode>0.0%</c:formatCode>
                <c:ptCount val="5"/>
                <c:pt idx="0">
                  <c:v>4.1517951561194949E-2</c:v>
                </c:pt>
                <c:pt idx="1">
                  <c:v>0.22863550928376575</c:v>
                </c:pt>
                <c:pt idx="2">
                  <c:v>0.41408976796261399</c:v>
                </c:pt>
                <c:pt idx="3">
                  <c:v>0.18629068779566277</c:v>
                </c:pt>
                <c:pt idx="4">
                  <c:v>0.12946608339676255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title>
      <c:tx>
        <c:rich>
          <a:bodyPr/>
          <a:lstStyle/>
          <a:p>
            <a:pPr>
              <a:defRPr/>
            </a:pPr>
            <a:r>
              <a:rPr lang="pt-BR"/>
              <a:t>Tempo Espera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3299361839155082E-2"/>
          <c:y val="0.32942729658792674"/>
          <c:w val="0.90260168809444985"/>
          <c:h val="0.64097900262467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Transporte!$D$25:$D$29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Transporte!$F$25:$F$29</c:f>
              <c:numCache>
                <c:formatCode>0.0%</c:formatCode>
                <c:ptCount val="5"/>
                <c:pt idx="0">
                  <c:v>5.116641369193866E-2</c:v>
                </c:pt>
                <c:pt idx="1">
                  <c:v>0.27970754422811162</c:v>
                </c:pt>
                <c:pt idx="2">
                  <c:v>0.42434357001333428</c:v>
                </c:pt>
                <c:pt idx="3">
                  <c:v>0.15821658276641515</c:v>
                </c:pt>
                <c:pt idx="4">
                  <c:v>8.6565889300200316E-2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4"/>
  <c:chart>
    <c:title>
      <c:tx>
        <c:rich>
          <a:bodyPr/>
          <a:lstStyle/>
          <a:p>
            <a:pPr>
              <a:defRPr/>
            </a:pPr>
            <a:r>
              <a:rPr lang="pt-BR"/>
              <a:t>Faixa Etária</a:t>
            </a:r>
          </a:p>
        </c:rich>
      </c:tx>
      <c:layout>
        <c:manualLayout>
          <c:xMode val="edge"/>
          <c:yMode val="edge"/>
          <c:x val="0.39770057314264334"/>
          <c:y val="1.680672268907564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2.9931972789115677E-2"/>
          <c:y val="0.16232515053265401"/>
          <c:w val="0.94013605442176851"/>
          <c:h val="0.67201658616202387"/>
        </c:manualLayout>
      </c:layout>
      <c:bar3DChart>
        <c:barDir val="col"/>
        <c:grouping val="clustered"/>
        <c:ser>
          <c:idx val="0"/>
          <c:order val="0"/>
          <c:cat>
            <c:strRef>
              <c:f>Perfil!$D$5:$D$11</c:f>
              <c:strCache>
                <c:ptCount val="7"/>
                <c:pt idx="0">
                  <c:v>Menor que 10 anos</c:v>
                </c:pt>
                <c:pt idx="1">
                  <c:v>Entre 11 a 20 anos</c:v>
                </c:pt>
                <c:pt idx="2">
                  <c:v>Entre 21 a 30 anos</c:v>
                </c:pt>
                <c:pt idx="3">
                  <c:v>Entre 31 a 40 anos</c:v>
                </c:pt>
                <c:pt idx="4">
                  <c:v>Entre 41 a 60 anos</c:v>
                </c:pt>
                <c:pt idx="5">
                  <c:v>Maior que 60 anos</c:v>
                </c:pt>
                <c:pt idx="6">
                  <c:v>Não Informado</c:v>
                </c:pt>
              </c:strCache>
            </c:strRef>
          </c:cat>
          <c:val>
            <c:numRef>
              <c:f>Perfil!$O$5:$O$11</c:f>
              <c:numCache>
                <c:formatCode>_-* #,##0_-;\-* #,##0_-;_-* "-"??_-;_-@_-</c:formatCode>
                <c:ptCount val="7"/>
                <c:pt idx="0">
                  <c:v>15759</c:v>
                </c:pt>
                <c:pt idx="1">
                  <c:v>247816</c:v>
                </c:pt>
                <c:pt idx="2">
                  <c:v>505048</c:v>
                </c:pt>
                <c:pt idx="3">
                  <c:v>419770</c:v>
                </c:pt>
                <c:pt idx="4">
                  <c:v>209736</c:v>
                </c:pt>
                <c:pt idx="5">
                  <c:v>103285</c:v>
                </c:pt>
                <c:pt idx="6">
                  <c:v>2298</c:v>
                </c:pt>
              </c:numCache>
            </c:numRef>
          </c:val>
        </c:ser>
        <c:dLbls>
          <c:showVal val="1"/>
        </c:dLbls>
        <c:shape val="box"/>
        <c:axId val="53160576"/>
        <c:axId val="55746944"/>
        <c:axId val="0"/>
      </c:bar3DChart>
      <c:catAx>
        <c:axId val="531605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55746944"/>
        <c:crosses val="autoZero"/>
        <c:auto val="1"/>
        <c:lblAlgn val="ctr"/>
        <c:lblOffset val="100"/>
      </c:catAx>
      <c:valAx>
        <c:axId val="55746944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tickLblPos val="none"/>
        <c:crossAx val="53160576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8"/>
  <c:chart>
    <c:title>
      <c:tx>
        <c:rich>
          <a:bodyPr/>
          <a:lstStyle/>
          <a:p>
            <a:pPr>
              <a:defRPr/>
            </a:pPr>
            <a:r>
              <a:rPr lang="pt-BR"/>
              <a:t>Acessibilidade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8678894088013681E-2"/>
          <c:y val="0.31916060973147603"/>
          <c:w val="0.93829727279175112"/>
          <c:h val="0.68083939026852458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Transporte!$D$30:$D$34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Transporte!$F$30:$F$34</c:f>
              <c:numCache>
                <c:formatCode>0.0%</c:formatCode>
                <c:ptCount val="5"/>
                <c:pt idx="0">
                  <c:v>5.4819952996292047E-2</c:v>
                </c:pt>
                <c:pt idx="1">
                  <c:v>0.36413492707170009</c:v>
                </c:pt>
                <c:pt idx="2">
                  <c:v>0.41705167039362367</c:v>
                </c:pt>
                <c:pt idx="3">
                  <c:v>0.10781313564482402</c:v>
                </c:pt>
                <c:pt idx="4">
                  <c:v>5.618031389356018E-2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Tratamento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5274193461945928E-2"/>
          <c:y val="0.32809913686162362"/>
          <c:w val="0.93852678515601928"/>
          <c:h val="0.66204411015787279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Transporte!$D$35:$D$39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Transporte!$F$35:$F$39</c:f>
              <c:numCache>
                <c:formatCode>0.0%</c:formatCode>
                <c:ptCount val="5"/>
                <c:pt idx="0">
                  <c:v>9.2646149973341779E-2</c:v>
                </c:pt>
                <c:pt idx="1">
                  <c:v>0.43797403192480827</c:v>
                </c:pt>
                <c:pt idx="2">
                  <c:v>0.36167637063551217</c:v>
                </c:pt>
                <c:pt idx="3">
                  <c:v>6.3411205503048365E-2</c:v>
                </c:pt>
                <c:pt idx="4">
                  <c:v>4.4292241963289437E-2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Bilhete Único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4.7998855140222493E-2"/>
          <c:y val="0.32548241002537803"/>
          <c:w val="0.90400228971955465"/>
          <c:h val="0.6510061942321288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Transporte!$D$40:$D$44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Transporte!$F$40:$F$44</c:f>
              <c:numCache>
                <c:formatCode>0.0%</c:formatCode>
                <c:ptCount val="5"/>
                <c:pt idx="0">
                  <c:v>0.13762858336008454</c:v>
                </c:pt>
                <c:pt idx="1">
                  <c:v>0.43467780653335569</c:v>
                </c:pt>
                <c:pt idx="2">
                  <c:v>0.31105454690078949</c:v>
                </c:pt>
                <c:pt idx="3">
                  <c:v>6.905931382436245E-2</c:v>
                </c:pt>
                <c:pt idx="4">
                  <c:v>4.7579749381407861E-2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Escolaridade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Escolaridade!$D$11:$D$16</c:f>
              <c:strCache>
                <c:ptCount val="6"/>
                <c:pt idx="0">
                  <c:v>Não Informado</c:v>
                </c:pt>
                <c:pt idx="1">
                  <c:v>Analfabeto / Até 3ª série fundamental</c:v>
                </c:pt>
                <c:pt idx="2">
                  <c:v>4ª série fundamental</c:v>
                </c:pt>
                <c:pt idx="3">
                  <c:v>Fundamental completo 5ª a 8ª série</c:v>
                </c:pt>
                <c:pt idx="4">
                  <c:v>Médio completo 1° ao 3° grau / Superior incompleto</c:v>
                </c:pt>
                <c:pt idx="5">
                  <c:v>Superior completo</c:v>
                </c:pt>
              </c:strCache>
            </c:strRef>
          </c:cat>
          <c:val>
            <c:numRef>
              <c:f>Escolaridade!$G$11:$G$16</c:f>
              <c:numCache>
                <c:formatCode>0.0%</c:formatCode>
                <c:ptCount val="6"/>
                <c:pt idx="0">
                  <c:v>1.8578025579366261E-2</c:v>
                </c:pt>
                <c:pt idx="1">
                  <c:v>3.0398108148368838E-2</c:v>
                </c:pt>
                <c:pt idx="2">
                  <c:v>0.15320486901747143</c:v>
                </c:pt>
                <c:pt idx="3">
                  <c:v>0.6236267317145836</c:v>
                </c:pt>
                <c:pt idx="4">
                  <c:v>0.15876311421336001</c:v>
                </c:pt>
                <c:pt idx="5">
                  <c:v>1.2354776432831727E-8</c:v>
                </c:pt>
              </c:numCache>
            </c:numRef>
          </c:val>
        </c:ser>
        <c:dLbls>
          <c:showVal val="1"/>
        </c:dLbls>
        <c:overlap val="-25"/>
        <c:axId val="55938048"/>
        <c:axId val="55960320"/>
      </c:barChart>
      <c:catAx>
        <c:axId val="55938048"/>
        <c:scaling>
          <c:orientation val="minMax"/>
        </c:scaling>
        <c:axPos val="b"/>
        <c:majorTickMark val="none"/>
        <c:tickLblPos val="nextTo"/>
        <c:crossAx val="55960320"/>
        <c:crosses val="autoZero"/>
        <c:auto val="1"/>
        <c:lblAlgn val="ctr"/>
        <c:lblOffset val="100"/>
      </c:catAx>
      <c:valAx>
        <c:axId val="55960320"/>
        <c:scaling>
          <c:orientation val="minMax"/>
        </c:scaling>
        <c:delete val="1"/>
        <c:axPos val="l"/>
        <c:numFmt formatCode="0.0%" sourceLinked="1"/>
        <c:tickLblPos val="none"/>
        <c:crossAx val="5593804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autoTitleDeleted val="1"/>
    <c:view3D>
      <c:rotX val="30"/>
      <c:perspective val="30"/>
    </c:view3D>
    <c:plotArea>
      <c:layout>
        <c:manualLayout>
          <c:layoutTarget val="inner"/>
          <c:xMode val="edge"/>
          <c:yMode val="edge"/>
          <c:x val="7.1089271568626194E-3"/>
          <c:y val="0.17904868343070032"/>
          <c:w val="0.99289107284313782"/>
          <c:h val="0.82095131656930043"/>
        </c:manualLayout>
      </c:layout>
      <c:pie3DChart>
        <c:varyColors val="1"/>
        <c:ser>
          <c:idx val="0"/>
          <c:order val="0"/>
          <c:tx>
            <c:strRef>
              <c:f>Ocupação!$E$4</c:f>
              <c:strCache>
                <c:ptCount val="1"/>
                <c:pt idx="0">
                  <c:v>%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9.207368274578108E-2"/>
                  <c:y val="-3.9910253153839642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0.19904081916634286"/>
                  <c:y val="-3.7953094572855811E-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Ocupação!$C$5:$C$9</c:f>
              <c:strCache>
                <c:ptCount val="5"/>
                <c:pt idx="0">
                  <c:v>Não Informado</c:v>
                </c:pt>
                <c:pt idx="1">
                  <c:v>Apenas estudando</c:v>
                </c:pt>
                <c:pt idx="2">
                  <c:v>Apenas trabalhando</c:v>
                </c:pt>
                <c:pt idx="3">
                  <c:v>Estudando e trabalhando</c:v>
                </c:pt>
                <c:pt idx="4">
                  <c:v>Nem estudando / nem trabalhando</c:v>
                </c:pt>
              </c:strCache>
            </c:strRef>
          </c:cat>
          <c:val>
            <c:numRef>
              <c:f>Ocupação!$E$5:$E$9</c:f>
              <c:numCache>
                <c:formatCode>0.0%</c:formatCode>
                <c:ptCount val="5"/>
                <c:pt idx="0">
                  <c:v>1.8244185056712988E-2</c:v>
                </c:pt>
                <c:pt idx="1">
                  <c:v>0.43988144006299079</c:v>
                </c:pt>
                <c:pt idx="2">
                  <c:v>0.201496031154902</c:v>
                </c:pt>
                <c:pt idx="3">
                  <c:v>0.3136445010746739</c:v>
                </c:pt>
                <c:pt idx="4">
                  <c:v>2.673384265072035E-2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Faixa de Renda Individual</a:t>
            </a:r>
          </a:p>
          <a:p>
            <a:pPr>
              <a:defRPr/>
            </a:pPr>
            <a:r>
              <a:rPr lang="en-US" sz="1400" b="0"/>
              <a:t>(apenas trabalhando)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3.8461538461538472E-3"/>
          <c:y val="0.19837124893393362"/>
          <c:w val="0.99067599067599099"/>
          <c:h val="0.70747826546870562"/>
        </c:manualLayout>
      </c:layout>
      <c:barChart>
        <c:barDir val="col"/>
        <c:grouping val="clustered"/>
        <c:ser>
          <c:idx val="0"/>
          <c:order val="0"/>
          <c:tx>
            <c:strRef>
              <c:f>Fx.Renda!$F$4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Fx.Renda!$D$6:$D$12</c:f>
              <c:strCache>
                <c:ptCount val="7"/>
                <c:pt idx="0">
                  <c:v>Até R$ 776,00</c:v>
                </c:pt>
                <c:pt idx="1">
                  <c:v>De R$ 776,00 a R$ 1.147,00</c:v>
                </c:pt>
                <c:pt idx="2">
                  <c:v>De R$ 1.147,00 a R$ 1.685,00</c:v>
                </c:pt>
                <c:pt idx="3">
                  <c:v>De R$ 1.685,00 a R$ 2,654,00</c:v>
                </c:pt>
                <c:pt idx="4">
                  <c:v>De R$ 2,654,00 a R$ 5241,00</c:v>
                </c:pt>
                <c:pt idx="5">
                  <c:v>De R$ 5241,00 a R$ 9.263,00</c:v>
                </c:pt>
                <c:pt idx="6">
                  <c:v>Acima de R$ 9.263,00</c:v>
                </c:pt>
              </c:strCache>
            </c:strRef>
          </c:cat>
          <c:val>
            <c:numRef>
              <c:f>Fx.Renda!$F$6:$F$12</c:f>
              <c:numCache>
                <c:formatCode>0.0%</c:formatCode>
                <c:ptCount val="7"/>
                <c:pt idx="0">
                  <c:v>0.12015168717325871</c:v>
                </c:pt>
                <c:pt idx="1">
                  <c:v>0.24358728943338437</c:v>
                </c:pt>
                <c:pt idx="2">
                  <c:v>0.11802621851402018</c:v>
                </c:pt>
                <c:pt idx="3">
                  <c:v>7.3407878755874748E-2</c:v>
                </c:pt>
                <c:pt idx="4">
                  <c:v>5.3852907007445744E-2</c:v>
                </c:pt>
                <c:pt idx="5">
                  <c:v>1.5284231926915562E-2</c:v>
                </c:pt>
                <c:pt idx="6">
                  <c:v>6.752653535406875E-3</c:v>
                </c:pt>
              </c:numCache>
            </c:numRef>
          </c:val>
        </c:ser>
        <c:dLbls>
          <c:showVal val="1"/>
        </c:dLbls>
        <c:overlap val="-25"/>
        <c:axId val="66187264"/>
        <c:axId val="66188800"/>
      </c:barChart>
      <c:catAx>
        <c:axId val="661872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6188800"/>
        <c:crosses val="autoZero"/>
        <c:auto val="1"/>
        <c:lblAlgn val="ctr"/>
        <c:lblOffset val="100"/>
      </c:catAx>
      <c:valAx>
        <c:axId val="66188800"/>
        <c:scaling>
          <c:orientation val="minMax"/>
        </c:scaling>
        <c:delete val="1"/>
        <c:axPos val="l"/>
        <c:numFmt formatCode="0.0%" sourceLinked="1"/>
        <c:tickLblPos val="none"/>
        <c:crossAx val="6618726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Faixa de Renda Individual</a:t>
            </a:r>
          </a:p>
          <a:p>
            <a:pPr>
              <a:defRPr/>
            </a:pPr>
            <a:r>
              <a:rPr lang="pt-BR" sz="14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cat>
            <c:strRef>
              <c:f>Fx.Renda!$D$14:$D$20</c:f>
              <c:strCache>
                <c:ptCount val="7"/>
                <c:pt idx="0">
                  <c:v>Até R$ 776,00</c:v>
                </c:pt>
                <c:pt idx="1">
                  <c:v>De R$ 776,00 a R$ 1.147,00</c:v>
                </c:pt>
                <c:pt idx="2">
                  <c:v>De R$ 1.147,00 a R$ 1.685,00</c:v>
                </c:pt>
                <c:pt idx="3">
                  <c:v>De R$ 1.685,00 a R$ 2,654,00</c:v>
                </c:pt>
                <c:pt idx="4">
                  <c:v>De R$ 2,654,00 a R$ 5241,00</c:v>
                </c:pt>
                <c:pt idx="5">
                  <c:v>De R$ 5241,00 a R$ 9.263,00</c:v>
                </c:pt>
                <c:pt idx="6">
                  <c:v>Acima de R$ 9.263,00</c:v>
                </c:pt>
              </c:strCache>
            </c:strRef>
          </c:cat>
          <c:val>
            <c:numRef>
              <c:f>Fx.Renda!$F$14:$F$20</c:f>
              <c:numCache>
                <c:formatCode>0.0%</c:formatCode>
                <c:ptCount val="7"/>
                <c:pt idx="0">
                  <c:v>0.19627632619569113</c:v>
                </c:pt>
                <c:pt idx="1">
                  <c:v>0.25013410908104006</c:v>
                </c:pt>
                <c:pt idx="2">
                  <c:v>0.10957082973765507</c:v>
                </c:pt>
                <c:pt idx="3">
                  <c:v>6.2118478217080726E-2</c:v>
                </c:pt>
                <c:pt idx="4">
                  <c:v>3.1117547404644733E-2</c:v>
                </c:pt>
                <c:pt idx="5">
                  <c:v>6.0534612864718389E-3</c:v>
                </c:pt>
                <c:pt idx="6">
                  <c:v>1.9994444809607512E-3</c:v>
                </c:pt>
              </c:numCache>
            </c:numRef>
          </c:val>
        </c:ser>
        <c:dLbls>
          <c:showVal val="1"/>
        </c:dLbls>
        <c:overlap val="-25"/>
        <c:axId val="66614016"/>
        <c:axId val="66615552"/>
      </c:barChart>
      <c:catAx>
        <c:axId val="666140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6615552"/>
        <c:crosses val="autoZero"/>
        <c:auto val="1"/>
        <c:lblAlgn val="ctr"/>
        <c:lblOffset val="100"/>
      </c:catAx>
      <c:valAx>
        <c:axId val="66615552"/>
        <c:scaling>
          <c:orientation val="minMax"/>
        </c:scaling>
        <c:delete val="1"/>
        <c:axPos val="l"/>
        <c:numFmt formatCode="0.0%" sourceLinked="1"/>
        <c:tickLblPos val="none"/>
        <c:crossAx val="6661401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sz="1700"/>
              <a:t>Despesa</a:t>
            </a:r>
            <a:r>
              <a:rPr lang="en-US" sz="1700" baseline="0"/>
              <a:t> </a:t>
            </a:r>
            <a:r>
              <a:rPr lang="en-US" sz="1700"/>
              <a:t>Mensal com Transporte Público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>
        <c:manualLayout>
          <c:xMode val="edge"/>
          <c:yMode val="edge"/>
          <c:x val="0.12697934442474831"/>
          <c:y val="0"/>
        </c:manualLayout>
      </c:layout>
    </c:title>
    <c:plotArea>
      <c:layout>
        <c:manualLayout>
          <c:layoutTarget val="inner"/>
          <c:xMode val="edge"/>
          <c:yMode val="edge"/>
          <c:x val="2.8985507246376812E-2"/>
          <c:y val="0.262152960046661"/>
          <c:w val="0.96837944664031672"/>
          <c:h val="0.60094889180519173"/>
        </c:manualLayout>
      </c:layout>
      <c:barChart>
        <c:barDir val="col"/>
        <c:grouping val="clustered"/>
        <c:ser>
          <c:idx val="0"/>
          <c:order val="0"/>
          <c:tx>
            <c:strRef>
              <c:f>'Despesa Transporte'!$F$4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'Despesa Transporte'!$D$6:$D$10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Transporte'!$F$6:$F$10</c:f>
              <c:numCache>
                <c:formatCode>0.0%</c:formatCode>
                <c:ptCount val="5"/>
                <c:pt idx="0">
                  <c:v>4.1552335381847591E-2</c:v>
                </c:pt>
                <c:pt idx="1">
                  <c:v>0.22154492747050064</c:v>
                </c:pt>
                <c:pt idx="2">
                  <c:v>0.30674195523504999</c:v>
                </c:pt>
                <c:pt idx="3">
                  <c:v>0.15367938862054109</c:v>
                </c:pt>
                <c:pt idx="4">
                  <c:v>3.7220974971842374E-2</c:v>
                </c:pt>
              </c:numCache>
            </c:numRef>
          </c:val>
        </c:ser>
        <c:dLbls>
          <c:showVal val="1"/>
        </c:dLbls>
        <c:overlap val="-25"/>
        <c:axId val="66959616"/>
        <c:axId val="66965504"/>
      </c:barChart>
      <c:catAx>
        <c:axId val="669596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6965504"/>
        <c:crosses val="autoZero"/>
        <c:auto val="1"/>
        <c:lblAlgn val="ctr"/>
        <c:lblOffset val="100"/>
      </c:catAx>
      <c:valAx>
        <c:axId val="66965504"/>
        <c:scaling>
          <c:orientation val="minMax"/>
        </c:scaling>
        <c:delete val="1"/>
        <c:axPos val="l"/>
        <c:numFmt formatCode="0.0%" sourceLinked="1"/>
        <c:tickLblPos val="none"/>
        <c:crossAx val="6695961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'Despesa Transporte'!$D$12:$D$16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Transporte'!$F$12:$F$16</c:f>
              <c:numCache>
                <c:formatCode>0.0%</c:formatCode>
                <c:ptCount val="5"/>
                <c:pt idx="0">
                  <c:v>1.9786000950520147E-2</c:v>
                </c:pt>
                <c:pt idx="1">
                  <c:v>5.766818925912235E-2</c:v>
                </c:pt>
                <c:pt idx="2">
                  <c:v>0.33402862121772192</c:v>
                </c:pt>
                <c:pt idx="3">
                  <c:v>0.31672453398109524</c:v>
                </c:pt>
                <c:pt idx="4">
                  <c:v>6.5212942915984576E-2</c:v>
                </c:pt>
              </c:numCache>
            </c:numRef>
          </c:val>
        </c:ser>
        <c:dLbls>
          <c:showVal val="1"/>
        </c:dLbls>
        <c:overlap val="-25"/>
        <c:axId val="67050880"/>
        <c:axId val="67052672"/>
      </c:barChart>
      <c:catAx>
        <c:axId val="670508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7052672"/>
        <c:crosses val="autoZero"/>
        <c:auto val="1"/>
        <c:lblAlgn val="ctr"/>
        <c:lblOffset val="100"/>
      </c:catAx>
      <c:valAx>
        <c:axId val="67052672"/>
        <c:scaling>
          <c:orientation val="minMax"/>
        </c:scaling>
        <c:delete val="1"/>
        <c:axPos val="l"/>
        <c:numFmt formatCode="0.0%" sourceLinked="1"/>
        <c:tickLblPos val="none"/>
        <c:crossAx val="6705088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'Despesa Transporte'!$D$18:$D$22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Transporte'!$F$18:$F$22</c:f>
              <c:numCache>
                <c:formatCode>0.0%</c:formatCode>
                <c:ptCount val="5"/>
                <c:pt idx="0">
                  <c:v>1.3309133623531956E-2</c:v>
                </c:pt>
                <c:pt idx="1">
                  <c:v>8.7935271430419126E-2</c:v>
                </c:pt>
                <c:pt idx="2">
                  <c:v>0.2828164391229584</c:v>
                </c:pt>
                <c:pt idx="3">
                  <c:v>0.30174437218927508</c:v>
                </c:pt>
                <c:pt idx="4">
                  <c:v>8.5142834122438935E-2</c:v>
                </c:pt>
              </c:numCache>
            </c:numRef>
          </c:val>
        </c:ser>
        <c:dLbls>
          <c:showVal val="1"/>
        </c:dLbls>
        <c:overlap val="-25"/>
        <c:axId val="67080960"/>
        <c:axId val="67082496"/>
      </c:barChart>
      <c:catAx>
        <c:axId val="670809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7082496"/>
        <c:crosses val="autoZero"/>
        <c:auto val="1"/>
        <c:lblAlgn val="ctr"/>
        <c:lblOffset val="100"/>
      </c:catAx>
      <c:valAx>
        <c:axId val="67082496"/>
        <c:scaling>
          <c:orientation val="minMax"/>
        </c:scaling>
        <c:delete val="1"/>
        <c:axPos val="l"/>
        <c:numFmt formatCode="0.0%" sourceLinked="1"/>
        <c:tickLblPos val="none"/>
        <c:crossAx val="6708096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1</xdr:row>
      <xdr:rowOff>76200</xdr:rowOff>
    </xdr:from>
    <xdr:to>
      <xdr:col>16</xdr:col>
      <xdr:colOff>76200</xdr:colOff>
      <xdr:row>10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10</xdr:row>
      <xdr:rowOff>142875</xdr:rowOff>
    </xdr:from>
    <xdr:to>
      <xdr:col>15</xdr:col>
      <xdr:colOff>361950</xdr:colOff>
      <xdr:row>22</xdr:row>
      <xdr:rowOff>123825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268941</xdr:colOff>
      <xdr:row>2</xdr:row>
      <xdr:rowOff>33619</xdr:rowOff>
    </xdr:from>
    <xdr:to>
      <xdr:col>16</xdr:col>
      <xdr:colOff>89647</xdr:colOff>
      <xdr:row>22</xdr:row>
      <xdr:rowOff>100853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180974</xdr:colOff>
      <xdr:row>1</xdr:row>
      <xdr:rowOff>180975</xdr:rowOff>
    </xdr:from>
    <xdr:to>
      <xdr:col>14</xdr:col>
      <xdr:colOff>590550</xdr:colOff>
      <xdr:row>15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9524</xdr:rowOff>
    </xdr:from>
    <xdr:to>
      <xdr:col>15</xdr:col>
      <xdr:colOff>600075</xdr:colOff>
      <xdr:row>20</xdr:row>
      <xdr:rowOff>171449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</xdr:row>
      <xdr:rowOff>180474</xdr:rowOff>
    </xdr:from>
    <xdr:to>
      <xdr:col>25</xdr:col>
      <xdr:colOff>561473</xdr:colOff>
      <xdr:row>21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38100</xdr:rowOff>
    </xdr:from>
    <xdr:to>
      <xdr:col>16</xdr:col>
      <xdr:colOff>19050</xdr:colOff>
      <xdr:row>19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24</xdr:row>
      <xdr:rowOff>171450</xdr:rowOff>
    </xdr:from>
    <xdr:to>
      <xdr:col>14</xdr:col>
      <xdr:colOff>371475</xdr:colOff>
      <xdr:row>39</xdr:row>
      <xdr:rowOff>57150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24</xdr:row>
      <xdr:rowOff>142875</xdr:rowOff>
    </xdr:from>
    <xdr:to>
      <xdr:col>5</xdr:col>
      <xdr:colOff>371474</xdr:colOff>
      <xdr:row>39</xdr:row>
      <xdr:rowOff>28575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10026</xdr:rowOff>
    </xdr:from>
    <xdr:to>
      <xdr:col>16</xdr:col>
      <xdr:colOff>19050</xdr:colOff>
      <xdr:row>17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21</xdr:row>
      <xdr:rowOff>171450</xdr:rowOff>
    </xdr:from>
    <xdr:to>
      <xdr:col>14</xdr:col>
      <xdr:colOff>371475</xdr:colOff>
      <xdr:row>36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21</xdr:row>
      <xdr:rowOff>142875</xdr:rowOff>
    </xdr:from>
    <xdr:to>
      <xdr:col>5</xdr:col>
      <xdr:colOff>371474</xdr:colOff>
      <xdr:row>36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13895</xdr:colOff>
      <xdr:row>3</xdr:row>
      <xdr:rowOff>364671</xdr:rowOff>
    </xdr:from>
    <xdr:to>
      <xdr:col>16</xdr:col>
      <xdr:colOff>591553</xdr:colOff>
      <xdr:row>23</xdr:row>
      <xdr:rowOff>160421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43973</xdr:colOff>
      <xdr:row>4</xdr:row>
      <xdr:rowOff>33803</xdr:rowOff>
    </xdr:from>
    <xdr:to>
      <xdr:col>17</xdr:col>
      <xdr:colOff>10025</xdr:colOff>
      <xdr:row>24</xdr:row>
      <xdr:rowOff>40105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18049</xdr:colOff>
      <xdr:row>1</xdr:row>
      <xdr:rowOff>70185</xdr:rowOff>
    </xdr:from>
    <xdr:to>
      <xdr:col>11</xdr:col>
      <xdr:colOff>294273</xdr:colOff>
      <xdr:row>10</xdr:row>
      <xdr:rowOff>60660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4</xdr:row>
      <xdr:rowOff>19050</xdr:rowOff>
    </xdr:from>
    <xdr:to>
      <xdr:col>16</xdr:col>
      <xdr:colOff>276225</xdr:colOff>
      <xdr:row>14</xdr:row>
      <xdr:rowOff>19049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18047</xdr:colOff>
      <xdr:row>11</xdr:row>
      <xdr:rowOff>89235</xdr:rowOff>
    </xdr:from>
    <xdr:to>
      <xdr:col>11</xdr:col>
      <xdr:colOff>313322</xdr:colOff>
      <xdr:row>21</xdr:row>
      <xdr:rowOff>79709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19050</xdr:colOff>
      <xdr:row>15</xdr:row>
      <xdr:rowOff>19050</xdr:rowOff>
    </xdr:from>
    <xdr:to>
      <xdr:col>16</xdr:col>
      <xdr:colOff>342900</xdr:colOff>
      <xdr:row>25</xdr:row>
      <xdr:rowOff>19050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22</xdr:row>
      <xdr:rowOff>148390</xdr:rowOff>
    </xdr:from>
    <xdr:to>
      <xdr:col>11</xdr:col>
      <xdr:colOff>352425</xdr:colOff>
      <xdr:row>32</xdr:row>
      <xdr:rowOff>148390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19051</xdr:colOff>
      <xdr:row>26</xdr:row>
      <xdr:rowOff>57150</xdr:rowOff>
    </xdr:from>
    <xdr:to>
      <xdr:col>16</xdr:col>
      <xdr:colOff>371475</xdr:colOff>
      <xdr:row>36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37600</xdr:colOff>
      <xdr:row>33</xdr:row>
      <xdr:rowOff>175461</xdr:rowOff>
    </xdr:from>
    <xdr:to>
      <xdr:col>11</xdr:col>
      <xdr:colOff>390024</xdr:colOff>
      <xdr:row>43</xdr:row>
      <xdr:rowOff>184986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38</xdr:row>
      <xdr:rowOff>2</xdr:rowOff>
    </xdr:from>
    <xdr:to>
      <xdr:col>16</xdr:col>
      <xdr:colOff>361950</xdr:colOff>
      <xdr:row>48</xdr:row>
      <xdr:rowOff>28575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G29"/>
  <sheetViews>
    <sheetView tabSelected="1" workbookViewId="0"/>
  </sheetViews>
  <sheetFormatPr defaultColWidth="0" defaultRowHeight="15" zeroHeight="1"/>
  <cols>
    <col min="1" max="1" width="2.7109375" style="152" customWidth="1"/>
    <col min="2" max="2" width="2.7109375" style="96" customWidth="1"/>
    <col min="3" max="3" width="8.7109375" style="98" customWidth="1"/>
    <col min="4" max="4" width="70.7109375" style="96" customWidth="1"/>
    <col min="5" max="5" width="70.7109375" style="98" customWidth="1"/>
    <col min="6" max="6" width="2.7109375" style="96" customWidth="1"/>
    <col min="7" max="7" width="2.7109375" style="152" customWidth="1"/>
    <col min="8" max="16384" width="9.140625" style="96" hidden="1"/>
  </cols>
  <sheetData>
    <row r="1" spans="1:7" s="152" customFormat="1" ht="15.75" thickBot="1">
      <c r="C1" s="153"/>
      <c r="E1" s="153"/>
    </row>
    <row r="2" spans="1:7">
      <c r="B2" s="132"/>
      <c r="C2" s="133"/>
      <c r="D2" s="134"/>
      <c r="E2" s="133"/>
      <c r="F2" s="135"/>
    </row>
    <row r="3" spans="1:7" ht="15.75">
      <c r="B3" s="136"/>
      <c r="C3" s="158" t="s">
        <v>198</v>
      </c>
      <c r="D3" s="159"/>
      <c r="E3" s="160"/>
      <c r="F3" s="137"/>
    </row>
    <row r="4" spans="1:7" s="97" customFormat="1" ht="30" customHeight="1">
      <c r="A4" s="125"/>
      <c r="B4" s="106"/>
      <c r="C4" s="107" t="s">
        <v>91</v>
      </c>
      <c r="D4" s="138" t="s">
        <v>92</v>
      </c>
      <c r="E4" s="139" t="s">
        <v>93</v>
      </c>
      <c r="F4" s="109"/>
      <c r="G4" s="125"/>
    </row>
    <row r="5" spans="1:7">
      <c r="B5" s="136"/>
      <c r="C5" s="110">
        <v>1</v>
      </c>
      <c r="D5" s="154" t="s">
        <v>94</v>
      </c>
      <c r="E5" s="140" t="s">
        <v>98</v>
      </c>
      <c r="F5" s="137"/>
    </row>
    <row r="6" spans="1:7">
      <c r="B6" s="136"/>
      <c r="C6" s="113">
        <v>2</v>
      </c>
      <c r="D6" s="155" t="s">
        <v>84</v>
      </c>
      <c r="E6" s="141" t="s">
        <v>97</v>
      </c>
      <c r="F6" s="137"/>
    </row>
    <row r="7" spans="1:7">
      <c r="B7" s="136"/>
      <c r="C7" s="113">
        <v>3</v>
      </c>
      <c r="D7" s="155" t="s">
        <v>95</v>
      </c>
      <c r="E7" s="141" t="s">
        <v>96</v>
      </c>
      <c r="F7" s="137"/>
    </row>
    <row r="8" spans="1:7">
      <c r="B8" s="136"/>
      <c r="C8" s="113">
        <v>4</v>
      </c>
      <c r="D8" s="155" t="s">
        <v>101</v>
      </c>
      <c r="E8" s="141" t="s">
        <v>99</v>
      </c>
      <c r="F8" s="137"/>
    </row>
    <row r="9" spans="1:7">
      <c r="B9" s="136"/>
      <c r="C9" s="113">
        <v>5</v>
      </c>
      <c r="D9" s="155" t="s">
        <v>30</v>
      </c>
      <c r="E9" s="141" t="s">
        <v>100</v>
      </c>
      <c r="F9" s="137"/>
    </row>
    <row r="10" spans="1:7">
      <c r="B10" s="136"/>
      <c r="C10" s="113">
        <v>6</v>
      </c>
      <c r="D10" s="155" t="s">
        <v>67</v>
      </c>
      <c r="E10" s="141" t="s">
        <v>102</v>
      </c>
      <c r="F10" s="137"/>
    </row>
    <row r="11" spans="1:7">
      <c r="B11" s="136"/>
      <c r="C11" s="113">
        <v>7</v>
      </c>
      <c r="D11" s="155" t="s">
        <v>46</v>
      </c>
      <c r="E11" s="141" t="s">
        <v>103</v>
      </c>
      <c r="F11" s="137"/>
    </row>
    <row r="12" spans="1:7">
      <c r="B12" s="136"/>
      <c r="C12" s="113">
        <v>8</v>
      </c>
      <c r="D12" s="155" t="s">
        <v>104</v>
      </c>
      <c r="E12" s="141" t="s">
        <v>105</v>
      </c>
      <c r="F12" s="137"/>
    </row>
    <row r="13" spans="1:7">
      <c r="B13" s="136"/>
      <c r="C13" s="113">
        <v>9</v>
      </c>
      <c r="D13" s="155" t="s">
        <v>116</v>
      </c>
      <c r="E13" s="141" t="s">
        <v>105</v>
      </c>
      <c r="F13" s="137"/>
    </row>
    <row r="14" spans="1:7">
      <c r="B14" s="136"/>
      <c r="C14" s="113">
        <v>10</v>
      </c>
      <c r="D14" s="155" t="s">
        <v>68</v>
      </c>
      <c r="E14" s="141" t="s">
        <v>106</v>
      </c>
      <c r="F14" s="137"/>
    </row>
    <row r="15" spans="1:7">
      <c r="B15" s="136"/>
      <c r="C15" s="113">
        <v>10</v>
      </c>
      <c r="D15" s="155" t="s">
        <v>68</v>
      </c>
      <c r="E15" s="141" t="s">
        <v>107</v>
      </c>
      <c r="F15" s="137"/>
    </row>
    <row r="16" spans="1:7">
      <c r="B16" s="136"/>
      <c r="C16" s="113">
        <v>10</v>
      </c>
      <c r="D16" s="155" t="s">
        <v>68</v>
      </c>
      <c r="E16" s="141" t="s">
        <v>108</v>
      </c>
      <c r="F16" s="137"/>
    </row>
    <row r="17" spans="2:6">
      <c r="B17" s="136"/>
      <c r="C17" s="113">
        <v>10</v>
      </c>
      <c r="D17" s="155" t="s">
        <v>68</v>
      </c>
      <c r="E17" s="141" t="s">
        <v>109</v>
      </c>
      <c r="F17" s="137"/>
    </row>
    <row r="18" spans="2:6">
      <c r="B18" s="136"/>
      <c r="C18" s="113">
        <v>10</v>
      </c>
      <c r="D18" s="155" t="s">
        <v>68</v>
      </c>
      <c r="E18" s="141" t="s">
        <v>110</v>
      </c>
      <c r="F18" s="137"/>
    </row>
    <row r="19" spans="2:6">
      <c r="B19" s="136"/>
      <c r="C19" s="113">
        <v>10</v>
      </c>
      <c r="D19" s="155" t="s">
        <v>68</v>
      </c>
      <c r="E19" s="141" t="s">
        <v>111</v>
      </c>
      <c r="F19" s="137"/>
    </row>
    <row r="20" spans="2:6">
      <c r="B20" s="136"/>
      <c r="C20" s="113">
        <v>10</v>
      </c>
      <c r="D20" s="155" t="s">
        <v>68</v>
      </c>
      <c r="E20" s="141" t="s">
        <v>112</v>
      </c>
      <c r="F20" s="137"/>
    </row>
    <row r="21" spans="2:6">
      <c r="B21" s="136"/>
      <c r="C21" s="113">
        <v>10</v>
      </c>
      <c r="D21" s="155" t="s">
        <v>68</v>
      </c>
      <c r="E21" s="141" t="s">
        <v>113</v>
      </c>
      <c r="F21" s="137"/>
    </row>
    <row r="22" spans="2:6">
      <c r="B22" s="136"/>
      <c r="C22" s="117">
        <v>11</v>
      </c>
      <c r="D22" s="156" t="s">
        <v>196</v>
      </c>
      <c r="E22" s="142" t="s">
        <v>136</v>
      </c>
      <c r="F22" s="137"/>
    </row>
    <row r="23" spans="2:6">
      <c r="B23" s="136"/>
      <c r="C23" s="143"/>
      <c r="D23" s="144"/>
      <c r="E23" s="143"/>
      <c r="F23" s="137"/>
    </row>
    <row r="24" spans="2:6">
      <c r="B24" s="136"/>
      <c r="C24" s="145" t="s">
        <v>199</v>
      </c>
      <c r="D24" s="146"/>
      <c r="E24" s="147"/>
      <c r="F24" s="137"/>
    </row>
    <row r="25" spans="2:6" ht="39.950000000000003" customHeight="1">
      <c r="B25" s="136"/>
      <c r="C25" s="162" t="s">
        <v>197</v>
      </c>
      <c r="D25" s="162"/>
      <c r="E25" s="162"/>
      <c r="F25" s="137"/>
    </row>
    <row r="26" spans="2:6" ht="39.950000000000003" customHeight="1">
      <c r="B26" s="136"/>
      <c r="C26" s="162" t="s">
        <v>201</v>
      </c>
      <c r="D26" s="162"/>
      <c r="E26" s="162"/>
      <c r="F26" s="137"/>
    </row>
    <row r="27" spans="2:6" ht="39.950000000000003" customHeight="1">
      <c r="B27" s="136"/>
      <c r="C27" s="161" t="s">
        <v>200</v>
      </c>
      <c r="D27" s="161"/>
      <c r="E27" s="161"/>
      <c r="F27" s="137"/>
    </row>
    <row r="28" spans="2:6" ht="15.75" thickBot="1">
      <c r="B28" s="148"/>
      <c r="C28" s="149"/>
      <c r="D28" s="150"/>
      <c r="E28" s="149"/>
      <c r="F28" s="151"/>
    </row>
    <row r="29" spans="2:6" s="152" customFormat="1">
      <c r="C29" s="153"/>
      <c r="E29" s="153"/>
    </row>
  </sheetData>
  <mergeCells count="4">
    <mergeCell ref="C3:E3"/>
    <mergeCell ref="C27:E27"/>
    <mergeCell ref="C26:E26"/>
    <mergeCell ref="C25:E25"/>
  </mergeCells>
  <hyperlinks>
    <hyperlink ref="D5" location="Perfil!A1" display="PERFIL"/>
    <hyperlink ref="D6" location="Escolaridade!A1" display="ESCOLARIDADE"/>
    <hyperlink ref="D7" location="Ocupação!A1" display="OCUPAÇÃO PRINCIPAL"/>
    <hyperlink ref="D8" location="Registro!A1" display="FORMALIZAÇÃO"/>
    <hyperlink ref="D9" location="Fx.Renda!A1" display="FAIXA DE RENDA INDIVIDUAL MENSAL"/>
    <hyperlink ref="D10" location="'Despesa Transporte'!A1" display="DESPESA MENSAL COM TRANSPORTE PÚBLICO"/>
    <hyperlink ref="D11" location="'Respon. Despesa'!A1" display="RESPONSÁVEL PELO PAGAMENTO DAS DESPESAS COM TRANSPORTE PÚBLICO"/>
    <hyperlink ref="D12" location="'Meio Trabalho'!A1" display="MEIO DE TRANSPORTE UTILIZADO PARA IR AO TRABALHO"/>
    <hyperlink ref="D13" location="'Meio Estudo'!A1" display="MEIO DE TRANSPORTE UTILIZADO PARA IR AOS ESTUDOS"/>
    <hyperlink ref="D14" location="Transporte!A1" display="AVALIAÇÃO DO TRANSPORTE PÚBLICO"/>
    <hyperlink ref="D22" location="Linha!A1" display="20 LINHAS MAIS UTILIZADAS INDICADAS PELOS USUÁRIOS"/>
    <hyperlink ref="D15" location="Transporte!A1" display="AVALIAÇÃO DO TRANSPORTE PÚBLICO"/>
    <hyperlink ref="D16:D21" location="Transporte!A1" display="AVALIAÇÃO DO TRANSPORTE PÚBLICO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S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73" t="s">
        <v>114</v>
      </c>
      <c r="D3" s="173"/>
      <c r="E3" s="173"/>
      <c r="F3" s="173"/>
      <c r="G3" s="173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115</v>
      </c>
      <c r="E4" s="3" t="s">
        <v>3</v>
      </c>
      <c r="F4" s="55" t="s">
        <v>26</v>
      </c>
      <c r="G4" s="55" t="s">
        <v>54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81" t="s">
        <v>19</v>
      </c>
      <c r="D5" s="84" t="s">
        <v>55</v>
      </c>
      <c r="E5" s="42">
        <v>483861</v>
      </c>
      <c r="F5" s="8">
        <f>E5/SUM(E5:E15)</f>
        <v>0.42547778877928416</v>
      </c>
      <c r="G5" s="85">
        <f t="shared" ref="G5:G26" si="0">E5/$E$27</f>
        <v>0.25208616946620005</v>
      </c>
      <c r="H5" s="24"/>
      <c r="I5" s="68">
        <f t="shared" ref="I5:I15" si="1">G5+G16</f>
        <v>0.41147227792460978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82"/>
      <c r="D6" s="69" t="s">
        <v>56</v>
      </c>
      <c r="E6" s="37">
        <v>69550</v>
      </c>
      <c r="F6" s="11">
        <f>E6/SUM($E$5:$E$15)</f>
        <v>6.1158018955028849E-2</v>
      </c>
      <c r="G6" s="38">
        <f t="shared" si="0"/>
        <v>3.6234772148146299E-2</v>
      </c>
      <c r="H6" s="24"/>
      <c r="I6" s="68">
        <f t="shared" si="1"/>
        <v>6.306048628054102E-2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82"/>
      <c r="D7" s="69" t="s">
        <v>57</v>
      </c>
      <c r="E7" s="37">
        <v>270744</v>
      </c>
      <c r="F7" s="11">
        <f t="shared" ref="F7:F15" si="2">E7/SUM($E$5:$E$15)</f>
        <v>0.23807572514680564</v>
      </c>
      <c r="G7" s="38">
        <f t="shared" si="0"/>
        <v>0.14105459598098807</v>
      </c>
      <c r="H7" s="24"/>
      <c r="I7" s="68">
        <f t="shared" si="1"/>
        <v>0.25839794897122942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82"/>
      <c r="D8" s="69" t="s">
        <v>58</v>
      </c>
      <c r="E8" s="37">
        <v>153948</v>
      </c>
      <c r="F8" s="11">
        <f t="shared" si="2"/>
        <v>0.13537246156849433</v>
      </c>
      <c r="G8" s="38">
        <f t="shared" si="0"/>
        <v>8.0205186235267081E-2</v>
      </c>
      <c r="H8" s="24"/>
      <c r="I8" s="68">
        <f t="shared" si="1"/>
        <v>0.14489428355441492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82"/>
      <c r="D9" s="69" t="s">
        <v>59</v>
      </c>
      <c r="E9" s="37">
        <v>25907</v>
      </c>
      <c r="F9" s="11">
        <f t="shared" si="2"/>
        <v>2.2781032308669052E-2</v>
      </c>
      <c r="G9" s="38">
        <f t="shared" si="0"/>
        <v>1.349725725437852E-2</v>
      </c>
      <c r="H9" s="24"/>
      <c r="I9" s="68">
        <f t="shared" si="1"/>
        <v>2.109014825778735E-2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82"/>
      <c r="D10" s="69" t="s">
        <v>60</v>
      </c>
      <c r="E10" s="37">
        <v>8880</v>
      </c>
      <c r="F10" s="11">
        <f t="shared" si="2"/>
        <v>7.8085292353796722E-3</v>
      </c>
      <c r="G10" s="38">
        <f t="shared" si="0"/>
        <v>4.6263806854858246E-3</v>
      </c>
      <c r="H10" s="24"/>
      <c r="I10" s="68">
        <f t="shared" si="1"/>
        <v>6.9374870729650047E-3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82"/>
      <c r="D11" s="69" t="s">
        <v>61</v>
      </c>
      <c r="E11" s="37">
        <v>3794</v>
      </c>
      <c r="F11" s="11">
        <f t="shared" si="2"/>
        <v>3.3362117025935219E-3</v>
      </c>
      <c r="G11" s="38">
        <f t="shared" si="0"/>
        <v>1.9766315676501374E-3</v>
      </c>
      <c r="H11" s="24"/>
      <c r="I11" s="68">
        <f t="shared" si="1"/>
        <v>3.0264240317553104E-3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82"/>
      <c r="D12" s="69" t="s">
        <v>62</v>
      </c>
      <c r="E12" s="37">
        <v>1227</v>
      </c>
      <c r="F12" s="11">
        <f t="shared" si="2"/>
        <v>1.0789488031318533E-3</v>
      </c>
      <c r="G12" s="38">
        <f t="shared" si="0"/>
        <v>6.3925327714989938E-4</v>
      </c>
      <c r="H12" s="24"/>
      <c r="I12" s="68">
        <f t="shared" si="1"/>
        <v>1.5853689668843879E-3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82"/>
      <c r="D13" s="69" t="s">
        <v>63</v>
      </c>
      <c r="E13" s="37">
        <v>6436</v>
      </c>
      <c r="F13" s="11">
        <f t="shared" si="2"/>
        <v>5.6594250178945461E-3</v>
      </c>
      <c r="G13" s="38">
        <f t="shared" si="0"/>
        <v>3.3530840193453566E-3</v>
      </c>
      <c r="H13" s="24"/>
      <c r="I13" s="68">
        <f t="shared" si="1"/>
        <v>4.9280332099110825E-3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82"/>
      <c r="D14" s="69" t="s">
        <v>64</v>
      </c>
      <c r="E14" s="37">
        <v>21000</v>
      </c>
      <c r="F14" s="11">
        <f t="shared" si="2"/>
        <v>1.8466116435019494E-2</v>
      </c>
      <c r="G14" s="38">
        <f t="shared" si="0"/>
        <v>1.0940765134594856E-2</v>
      </c>
      <c r="H14" s="24"/>
      <c r="I14" s="68">
        <f t="shared" si="1"/>
        <v>1.5178488163394597E-2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183"/>
      <c r="D15" s="70" t="s">
        <v>65</v>
      </c>
      <c r="E15" s="43">
        <v>91871</v>
      </c>
      <c r="F15" s="14">
        <f t="shared" si="2"/>
        <v>8.0785742047698852E-2</v>
      </c>
      <c r="G15" s="71">
        <f t="shared" si="0"/>
        <v>4.7863763508588758E-2</v>
      </c>
      <c r="H15" s="24"/>
      <c r="I15" s="68">
        <f t="shared" si="1"/>
        <v>6.9429053566507082E-2</v>
      </c>
      <c r="J15" s="24"/>
      <c r="K15" s="24"/>
      <c r="L15" s="24"/>
      <c r="M15" s="24"/>
      <c r="N15" s="24"/>
      <c r="O15" s="24"/>
      <c r="P15" s="24"/>
      <c r="Q15" s="24"/>
      <c r="R15" s="25"/>
    </row>
    <row r="16" spans="2:18" s="29" customFormat="1">
      <c r="B16" s="23"/>
      <c r="C16" s="184" t="s">
        <v>21</v>
      </c>
      <c r="D16" s="67" t="s">
        <v>55</v>
      </c>
      <c r="E16" s="34">
        <v>305930</v>
      </c>
      <c r="F16" s="61">
        <f>E16/SUM($E$16:$E$26)</f>
        <v>0.39111030427929111</v>
      </c>
      <c r="G16" s="35">
        <f t="shared" si="0"/>
        <v>0.15938610845840973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</row>
    <row r="17" spans="2:18" s="29" customFormat="1">
      <c r="B17" s="23"/>
      <c r="C17" s="182"/>
      <c r="D17" s="69" t="s">
        <v>56</v>
      </c>
      <c r="E17" s="37">
        <v>51490</v>
      </c>
      <c r="F17" s="61">
        <f t="shared" ref="F17:F26" si="3">E17/SUM($E$16:$E$26)</f>
        <v>6.5826396781422866E-2</v>
      </c>
      <c r="G17" s="38">
        <f t="shared" si="0"/>
        <v>2.6825714132394721E-2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s="29" customFormat="1">
      <c r="B18" s="23"/>
      <c r="C18" s="182"/>
      <c r="D18" s="69" t="s">
        <v>57</v>
      </c>
      <c r="E18" s="37">
        <v>225232</v>
      </c>
      <c r="F18" s="61">
        <f t="shared" si="3"/>
        <v>0.2879435035904726</v>
      </c>
      <c r="G18" s="38">
        <f t="shared" si="0"/>
        <v>0.11734335299024136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s="29" customFormat="1">
      <c r="B19" s="23"/>
      <c r="C19" s="182"/>
      <c r="D19" s="69" t="s">
        <v>58</v>
      </c>
      <c r="E19" s="37">
        <v>124166</v>
      </c>
      <c r="F19" s="61">
        <f t="shared" si="3"/>
        <v>0.15873762638885516</v>
      </c>
      <c r="G19" s="38">
        <f t="shared" si="0"/>
        <v>6.4689097319147848E-2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s="29" customFormat="1">
      <c r="B20" s="23"/>
      <c r="C20" s="182"/>
      <c r="D20" s="69" t="s">
        <v>59</v>
      </c>
      <c r="E20" s="37">
        <v>14574</v>
      </c>
      <c r="F20" s="61">
        <f t="shared" si="3"/>
        <v>1.863184903267541E-2</v>
      </c>
      <c r="G20" s="38">
        <f t="shared" si="0"/>
        <v>7.5928910034088297E-3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s="29" customFormat="1">
      <c r="B21" s="23"/>
      <c r="C21" s="182"/>
      <c r="D21" s="69" t="s">
        <v>60</v>
      </c>
      <c r="E21" s="37">
        <v>4436</v>
      </c>
      <c r="F21" s="61">
        <f t="shared" si="3"/>
        <v>5.671118588510232E-3</v>
      </c>
      <c r="G21" s="38">
        <f t="shared" si="0"/>
        <v>2.3111063874791801E-3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s="29" customFormat="1">
      <c r="B22" s="23"/>
      <c r="C22" s="182"/>
      <c r="D22" s="69" t="s">
        <v>61</v>
      </c>
      <c r="E22" s="37">
        <v>2015</v>
      </c>
      <c r="F22" s="61">
        <f t="shared" si="3"/>
        <v>2.5760378620036332E-3</v>
      </c>
      <c r="G22" s="38">
        <f t="shared" si="0"/>
        <v>1.049792464105173E-3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s="29" customFormat="1">
      <c r="B23" s="23"/>
      <c r="C23" s="182"/>
      <c r="D23" s="69" t="s">
        <v>62</v>
      </c>
      <c r="E23" s="37">
        <v>1816</v>
      </c>
      <c r="F23" s="61">
        <f t="shared" si="3"/>
        <v>2.3216301525551355E-3</v>
      </c>
      <c r="G23" s="38">
        <f t="shared" si="0"/>
        <v>9.4611568973448847E-4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s="29" customFormat="1">
      <c r="B24" s="23"/>
      <c r="C24" s="182"/>
      <c r="D24" s="69" t="s">
        <v>63</v>
      </c>
      <c r="E24" s="37">
        <v>3023</v>
      </c>
      <c r="F24" s="61">
        <f t="shared" si="3"/>
        <v>3.8646960083558229E-3</v>
      </c>
      <c r="G24" s="38">
        <f t="shared" si="0"/>
        <v>1.5749491905657261E-3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s="29" customFormat="1">
      <c r="B25" s="23"/>
      <c r="C25" s="182"/>
      <c r="D25" s="69" t="s">
        <v>64</v>
      </c>
      <c r="E25" s="37">
        <v>8134</v>
      </c>
      <c r="F25" s="61">
        <f t="shared" si="3"/>
        <v>1.0398755319869753E-2</v>
      </c>
      <c r="G25" s="38">
        <f t="shared" si="0"/>
        <v>4.2377230287997409E-3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s="29" customFormat="1">
      <c r="B26" s="23"/>
      <c r="C26" s="185"/>
      <c r="D26" s="86" t="s">
        <v>65</v>
      </c>
      <c r="E26" s="87">
        <v>41393</v>
      </c>
      <c r="F26" s="88">
        <f t="shared" si="3"/>
        <v>5.2918081995988284E-2</v>
      </c>
      <c r="G26" s="89">
        <f t="shared" si="0"/>
        <v>2.1565290057918327E-2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s="29" customFormat="1">
      <c r="B27" s="23"/>
      <c r="C27" s="90" t="s">
        <v>15</v>
      </c>
      <c r="D27" s="91"/>
      <c r="E27" s="92">
        <f>SUM(E5:E26)</f>
        <v>1919427</v>
      </c>
      <c r="F27" s="93"/>
      <c r="G27" s="18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s="29" customFormat="1" ht="15.75" thickBot="1"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8"/>
    </row>
    <row r="29" spans="2:18" s="29" customFormat="1"/>
    <row r="30" spans="2:18" s="29" customFormat="1" hidden="1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2:18" s="29" customFormat="1" hidden="1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2:18" s="29" customFormat="1" hidden="1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2:18" s="29" customFormat="1" hidden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2:18" s="29" customFormat="1" hidden="1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2:18" s="29" customFormat="1" hidden="1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2:18" s="29" customFormat="1" hidden="1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2:18" s="29" customFormat="1" hidden="1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2:18" s="29" customFormat="1" hidden="1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2:18" s="29" customFormat="1" hidden="1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2:18" ht="15" customHeight="1"/>
    <row r="41" spans="2:18" ht="15" customHeight="1"/>
  </sheetData>
  <mergeCells count="3">
    <mergeCell ref="C3:G3"/>
    <mergeCell ref="C5:C15"/>
    <mergeCell ref="C16:C2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S50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5" width="15.7109375" customWidth="1"/>
    <col min="6" max="6" width="15.7109375" style="30" customWidth="1"/>
    <col min="7" max="7" width="2.7109375" customWidth="1"/>
    <col min="8" max="16" width="9.140625" customWidth="1"/>
    <col min="17" max="18" width="2.7109375" customWidth="1"/>
    <col min="19" max="19" width="2.7109375" style="29" customWidth="1"/>
    <col min="20" max="16384" width="9.140625" hidden="1"/>
  </cols>
  <sheetData>
    <row r="1" spans="2:18" s="29" customFormat="1" ht="15" customHeight="1" thickBot="1">
      <c r="F1" s="75"/>
    </row>
    <row r="2" spans="2:18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" customHeight="1">
      <c r="B3" s="23"/>
      <c r="C3" s="172" t="s">
        <v>68</v>
      </c>
      <c r="D3" s="172"/>
      <c r="E3" s="172"/>
      <c r="F3" s="172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 customHeight="1">
      <c r="B4" s="23"/>
      <c r="C4" s="1" t="s">
        <v>69</v>
      </c>
      <c r="D4" s="31" t="s">
        <v>83</v>
      </c>
      <c r="E4" s="3" t="s">
        <v>3</v>
      </c>
      <c r="F4" s="55" t="s">
        <v>18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 ht="15" customHeight="1">
      <c r="B5" s="23"/>
      <c r="C5" s="186" t="s">
        <v>75</v>
      </c>
      <c r="D5" s="57" t="s">
        <v>70</v>
      </c>
      <c r="E5" s="10">
        <v>28228</v>
      </c>
      <c r="F5" s="53">
        <f>E5/SUM($E$5:$E$9)</f>
        <v>3.5293249797140082E-2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</row>
    <row r="6" spans="2:18" ht="15" customHeight="1">
      <c r="B6" s="23"/>
      <c r="C6" s="186"/>
      <c r="D6" s="57" t="s">
        <v>71</v>
      </c>
      <c r="E6" s="10">
        <v>186117</v>
      </c>
      <c r="F6" s="53">
        <f>E6/SUM($E$5:$E$9)</f>
        <v>0.23270064377548252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ht="15" customHeight="1">
      <c r="B7" s="23"/>
      <c r="C7" s="186"/>
      <c r="D7" s="57" t="s">
        <v>72</v>
      </c>
      <c r="E7" s="10">
        <v>335744</v>
      </c>
      <c r="F7" s="53">
        <f>E7/SUM($E$5:$E$9)</f>
        <v>0.4197781231362831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</row>
    <row r="8" spans="2:18" ht="15" customHeight="1">
      <c r="B8" s="23"/>
      <c r="C8" s="186"/>
      <c r="D8" s="57" t="s">
        <v>73</v>
      </c>
      <c r="E8" s="10">
        <v>156726</v>
      </c>
      <c r="F8" s="53">
        <f>E8/SUM($E$5:$E$9)</f>
        <v>0.19595330408482983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r="9" spans="2:18" ht="15" customHeight="1">
      <c r="B9" s="23"/>
      <c r="C9" s="187"/>
      <c r="D9" s="58" t="s">
        <v>74</v>
      </c>
      <c r="E9" s="13">
        <v>92998</v>
      </c>
      <c r="F9" s="54">
        <f>E9/SUM($E$5:$E$9)</f>
        <v>0.11627467920626447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</row>
    <row r="10" spans="2:18" ht="15" customHeight="1">
      <c r="B10" s="23"/>
      <c r="C10" s="186" t="s">
        <v>76</v>
      </c>
      <c r="D10" s="57" t="s">
        <v>70</v>
      </c>
      <c r="E10" s="10">
        <v>29034</v>
      </c>
      <c r="F10" s="53">
        <f>E10/SUM($E$10:$E$14)</f>
        <v>3.5825249187472388E-2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</row>
    <row r="11" spans="2:18" ht="15" customHeight="1">
      <c r="B11" s="23"/>
      <c r="C11" s="186"/>
      <c r="D11" s="57" t="s">
        <v>71</v>
      </c>
      <c r="E11" s="10">
        <v>212826</v>
      </c>
      <c r="F11" s="53">
        <f>E11/SUM($E$10:$E$14)</f>
        <v>0.26260744243207962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</row>
    <row r="12" spans="2:18" ht="15" customHeight="1">
      <c r="B12" s="23"/>
      <c r="C12" s="186"/>
      <c r="D12" s="57" t="s">
        <v>72</v>
      </c>
      <c r="E12" s="10">
        <v>352321</v>
      </c>
      <c r="F12" s="53">
        <f>E12/SUM($E$10:$E$14)</f>
        <v>0.43473126744435697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</row>
    <row r="13" spans="2:18" ht="15" customHeight="1">
      <c r="B13" s="23"/>
      <c r="C13" s="186"/>
      <c r="D13" s="57" t="s">
        <v>73</v>
      </c>
      <c r="E13" s="10">
        <v>145275</v>
      </c>
      <c r="F13" s="53">
        <f>E13/SUM($E$10:$E$14)</f>
        <v>0.17925580614831066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/>
    </row>
    <row r="14" spans="2:18" ht="15" customHeight="1">
      <c r="B14" s="23"/>
      <c r="C14" s="187"/>
      <c r="D14" s="58" t="s">
        <v>74</v>
      </c>
      <c r="E14" s="13">
        <v>70978</v>
      </c>
      <c r="F14" s="54">
        <f>E14/SUM($E$10:$E$14)</f>
        <v>8.7580234787780376E-2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2:18" ht="15" customHeight="1">
      <c r="B15" s="23"/>
      <c r="C15" s="186" t="s">
        <v>77</v>
      </c>
      <c r="D15" s="57" t="s">
        <v>70</v>
      </c>
      <c r="E15" s="10">
        <v>29113</v>
      </c>
      <c r="F15" s="53">
        <f>E15/SUM($E$15:$E$19)</f>
        <v>3.5631584615987151E-2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/>
    </row>
    <row r="16" spans="2:18" ht="15" customHeight="1">
      <c r="B16" s="23"/>
      <c r="C16" s="186"/>
      <c r="D16" s="57" t="s">
        <v>71</v>
      </c>
      <c r="E16" s="10">
        <v>178441</v>
      </c>
      <c r="F16" s="53">
        <f>E16/SUM($E$15:$E$19)</f>
        <v>0.21839506716797868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</row>
    <row r="17" spans="2:18" ht="15" customHeight="1">
      <c r="B17" s="23"/>
      <c r="C17" s="186"/>
      <c r="D17" s="57" t="s">
        <v>72</v>
      </c>
      <c r="E17" s="10">
        <v>331003</v>
      </c>
      <c r="F17" s="53">
        <f>E17/SUM($E$15:$E$19)</f>
        <v>0.40511666275016645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ht="15" customHeight="1">
      <c r="B18" s="23"/>
      <c r="C18" s="186"/>
      <c r="D18" s="57" t="s">
        <v>73</v>
      </c>
      <c r="E18" s="10">
        <v>168735</v>
      </c>
      <c r="F18" s="53">
        <f>E18/SUM($E$15:$E$19)</f>
        <v>0.2065158324521208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ht="15" customHeight="1">
      <c r="B19" s="23"/>
      <c r="C19" s="187"/>
      <c r="D19" s="58" t="s">
        <v>74</v>
      </c>
      <c r="E19" s="13">
        <v>109764</v>
      </c>
      <c r="F19" s="54">
        <f>E19/SUM($E$15:$E$19)</f>
        <v>0.1343408530137469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ht="15" customHeight="1">
      <c r="B20" s="23"/>
      <c r="C20" s="186" t="s">
        <v>78</v>
      </c>
      <c r="D20" s="57" t="s">
        <v>70</v>
      </c>
      <c r="E20" s="10">
        <v>34746</v>
      </c>
      <c r="F20" s="53">
        <f>E20/SUM($E$20:$E$24)</f>
        <v>4.1517951561194949E-2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ht="15" customHeight="1">
      <c r="B21" s="23"/>
      <c r="C21" s="186"/>
      <c r="D21" s="57" t="s">
        <v>71</v>
      </c>
      <c r="E21" s="10">
        <v>191343</v>
      </c>
      <c r="F21" s="53">
        <f t="shared" ref="F21:F24" si="0">E21/SUM($E$20:$E$24)</f>
        <v>0.22863550928376575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ht="15" customHeight="1">
      <c r="B22" s="23"/>
      <c r="C22" s="186"/>
      <c r="D22" s="57" t="s">
        <v>72</v>
      </c>
      <c r="E22" s="10">
        <v>346548</v>
      </c>
      <c r="F22" s="53">
        <f t="shared" si="0"/>
        <v>0.41408976796261399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ht="15" customHeight="1">
      <c r="B23" s="23"/>
      <c r="C23" s="186"/>
      <c r="D23" s="57" t="s">
        <v>73</v>
      </c>
      <c r="E23" s="10">
        <v>155905</v>
      </c>
      <c r="F23" s="53">
        <f t="shared" si="0"/>
        <v>0.18629068779566277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ht="15" customHeight="1">
      <c r="B24" s="23"/>
      <c r="C24" s="187"/>
      <c r="D24" s="58" t="s">
        <v>74</v>
      </c>
      <c r="E24" s="73">
        <v>108349</v>
      </c>
      <c r="F24" s="74">
        <f t="shared" si="0"/>
        <v>0.12946608339676255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ht="15" customHeight="1">
      <c r="B25" s="23"/>
      <c r="C25" s="186" t="s">
        <v>79</v>
      </c>
      <c r="D25" s="57" t="s">
        <v>70</v>
      </c>
      <c r="E25" s="7">
        <v>42171</v>
      </c>
      <c r="F25" s="47">
        <f>E25/SUM($E$25:$E$29)</f>
        <v>5.116641369193866E-2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ht="15" customHeight="1">
      <c r="B26" s="23"/>
      <c r="C26" s="186"/>
      <c r="D26" s="57" t="s">
        <v>71</v>
      </c>
      <c r="E26" s="10">
        <v>230533</v>
      </c>
      <c r="F26" s="53">
        <f t="shared" ref="F26:F29" si="1">E26/SUM($E$25:$E$29)</f>
        <v>0.27970754422811162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ht="15" customHeight="1">
      <c r="B27" s="23"/>
      <c r="C27" s="186"/>
      <c r="D27" s="57" t="s">
        <v>72</v>
      </c>
      <c r="E27" s="10">
        <v>349741</v>
      </c>
      <c r="F27" s="53">
        <f t="shared" si="1"/>
        <v>0.42434357001333428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ht="15" customHeight="1">
      <c r="B28" s="23"/>
      <c r="C28" s="186"/>
      <c r="D28" s="57" t="s">
        <v>73</v>
      </c>
      <c r="E28" s="10">
        <v>130401</v>
      </c>
      <c r="F28" s="53">
        <f t="shared" si="1"/>
        <v>0.15821658276641515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ht="15" customHeight="1">
      <c r="B29" s="23"/>
      <c r="C29" s="187"/>
      <c r="D29" s="58" t="s">
        <v>74</v>
      </c>
      <c r="E29" s="13">
        <v>71347</v>
      </c>
      <c r="F29" s="54">
        <f t="shared" si="1"/>
        <v>8.6565889300200316E-2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" customHeight="1">
      <c r="B30" s="23"/>
      <c r="C30" s="186" t="s">
        <v>80</v>
      </c>
      <c r="D30" s="57" t="s">
        <v>70</v>
      </c>
      <c r="E30" s="7">
        <v>42313</v>
      </c>
      <c r="F30" s="47">
        <f>E30/SUM($E$30:$E$34)</f>
        <v>5.4819952996292047E-2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5"/>
    </row>
    <row r="31" spans="2:18" ht="15" customHeight="1">
      <c r="B31" s="23"/>
      <c r="C31" s="186"/>
      <c r="D31" s="57" t="s">
        <v>71</v>
      </c>
      <c r="E31" s="10">
        <v>281059</v>
      </c>
      <c r="F31" s="53">
        <f t="shared" ref="F31:F34" si="2">E31/SUM($E$30:$E$34)</f>
        <v>0.36413492707170009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5"/>
    </row>
    <row r="32" spans="2:18" ht="15" customHeight="1">
      <c r="B32" s="23"/>
      <c r="C32" s="186"/>
      <c r="D32" s="57" t="s">
        <v>72</v>
      </c>
      <c r="E32" s="10">
        <v>321903</v>
      </c>
      <c r="F32" s="53">
        <f t="shared" si="2"/>
        <v>0.41705167039362367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5"/>
    </row>
    <row r="33" spans="2:18" ht="15" customHeight="1">
      <c r="B33" s="23"/>
      <c r="C33" s="186"/>
      <c r="D33" s="57" t="s">
        <v>73</v>
      </c>
      <c r="E33" s="10">
        <v>83216</v>
      </c>
      <c r="F33" s="53">
        <f t="shared" si="2"/>
        <v>0.10781313564482402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5"/>
    </row>
    <row r="34" spans="2:18" ht="15" customHeight="1">
      <c r="B34" s="23"/>
      <c r="C34" s="187"/>
      <c r="D34" s="58" t="s">
        <v>74</v>
      </c>
      <c r="E34" s="13">
        <v>43363</v>
      </c>
      <c r="F34" s="54">
        <f t="shared" si="2"/>
        <v>5.618031389356018E-2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5"/>
    </row>
    <row r="35" spans="2:18" ht="15" customHeight="1">
      <c r="B35" s="23"/>
      <c r="C35" s="186" t="s">
        <v>81</v>
      </c>
      <c r="D35" s="57" t="s">
        <v>70</v>
      </c>
      <c r="E35" s="7">
        <v>65510</v>
      </c>
      <c r="F35" s="47">
        <f>E35/SUM($E$35:$E$39)</f>
        <v>9.2646149973341779E-2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</row>
    <row r="36" spans="2:18" ht="15" customHeight="1">
      <c r="B36" s="23"/>
      <c r="C36" s="186"/>
      <c r="D36" s="57" t="s">
        <v>71</v>
      </c>
      <c r="E36" s="10">
        <v>309691</v>
      </c>
      <c r="F36" s="53">
        <f t="shared" ref="F36:F39" si="3">E36/SUM($E$35:$E$39)</f>
        <v>0.43797403192480827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5"/>
    </row>
    <row r="37" spans="2:18" ht="15" customHeight="1">
      <c r="B37" s="23"/>
      <c r="C37" s="186"/>
      <c r="D37" s="57" t="s">
        <v>72</v>
      </c>
      <c r="E37" s="10">
        <v>255741</v>
      </c>
      <c r="F37" s="53">
        <f t="shared" si="3"/>
        <v>0.36167637063551217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5"/>
    </row>
    <row r="38" spans="2:18" ht="15" customHeight="1">
      <c r="B38" s="23"/>
      <c r="C38" s="186"/>
      <c r="D38" s="57" t="s">
        <v>73</v>
      </c>
      <c r="E38" s="10">
        <v>44838</v>
      </c>
      <c r="F38" s="53">
        <f t="shared" si="3"/>
        <v>6.3411205503048365E-2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</row>
    <row r="39" spans="2:18" ht="15" customHeight="1">
      <c r="B39" s="23"/>
      <c r="C39" s="187"/>
      <c r="D39" s="58" t="s">
        <v>74</v>
      </c>
      <c r="E39" s="13">
        <v>31319</v>
      </c>
      <c r="F39" s="54">
        <f t="shared" si="3"/>
        <v>4.4292241963289437E-2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</row>
    <row r="40" spans="2:18" ht="15" customHeight="1">
      <c r="B40" s="23"/>
      <c r="C40" s="186" t="s">
        <v>82</v>
      </c>
      <c r="D40" s="57" t="s">
        <v>70</v>
      </c>
      <c r="E40" s="7">
        <v>96893</v>
      </c>
      <c r="F40" s="47">
        <f>E40/SUM($E$40:$E$44)</f>
        <v>0.13762858336008454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5"/>
    </row>
    <row r="41" spans="2:18" ht="15" customHeight="1">
      <c r="B41" s="23"/>
      <c r="C41" s="186"/>
      <c r="D41" s="57" t="s">
        <v>71</v>
      </c>
      <c r="E41" s="10">
        <v>306021</v>
      </c>
      <c r="F41" s="53">
        <f t="shared" ref="F41:F44" si="4">E41/SUM($E$40:$E$44)</f>
        <v>0.43467780653335569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5"/>
    </row>
    <row r="42" spans="2:18" ht="15" customHeight="1">
      <c r="B42" s="23"/>
      <c r="C42" s="186"/>
      <c r="D42" s="57" t="s">
        <v>72</v>
      </c>
      <c r="E42" s="10">
        <v>218988</v>
      </c>
      <c r="F42" s="53">
        <f t="shared" si="4"/>
        <v>0.31105454690078949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5"/>
    </row>
    <row r="43" spans="2:18" ht="15" customHeight="1">
      <c r="B43" s="23"/>
      <c r="C43" s="186"/>
      <c r="D43" s="57" t="s">
        <v>73</v>
      </c>
      <c r="E43" s="10">
        <v>48619</v>
      </c>
      <c r="F43" s="53">
        <f t="shared" si="4"/>
        <v>6.905931382436245E-2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</row>
    <row r="44" spans="2:18" ht="15" customHeight="1">
      <c r="B44" s="23"/>
      <c r="C44" s="187"/>
      <c r="D44" s="58" t="s">
        <v>74</v>
      </c>
      <c r="E44" s="13">
        <v>33497</v>
      </c>
      <c r="F44" s="54">
        <f t="shared" si="4"/>
        <v>4.7579749381407861E-2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</row>
    <row r="45" spans="2:18" ht="15" customHeight="1"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5"/>
    </row>
    <row r="46" spans="2:18" ht="15" customHeight="1"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5"/>
    </row>
    <row r="47" spans="2:18" ht="15" customHeight="1"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5"/>
    </row>
    <row r="48" spans="2:18" ht="15" customHeight="1"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</row>
    <row r="49" spans="2:18" ht="15" customHeight="1" thickBot="1"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/>
    </row>
    <row r="50" spans="2:18" s="29" customFormat="1" ht="15" customHeight="1">
      <c r="F50" s="75"/>
    </row>
  </sheetData>
  <mergeCells count="9">
    <mergeCell ref="C30:C34"/>
    <mergeCell ref="C35:C39"/>
    <mergeCell ref="C40:C44"/>
    <mergeCell ref="C3:F3"/>
    <mergeCell ref="C5:C9"/>
    <mergeCell ref="C10:C14"/>
    <mergeCell ref="C15:C19"/>
    <mergeCell ref="C20:C24"/>
    <mergeCell ref="C25:C2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26"/>
  <sheetViews>
    <sheetView workbookViewId="0"/>
  </sheetViews>
  <sheetFormatPr defaultColWidth="0" defaultRowHeight="15" customHeight="1" zeroHeight="1"/>
  <cols>
    <col min="1" max="1" width="2.7109375" style="123" customWidth="1"/>
    <col min="2" max="2" width="2.7109375" style="94" customWidth="1"/>
    <col min="3" max="3" width="9.140625" style="95" customWidth="1"/>
    <col min="4" max="4" width="12.7109375" style="95" customWidth="1"/>
    <col min="5" max="6" width="40.7109375" style="95" customWidth="1"/>
    <col min="7" max="7" width="15.7109375" style="99" customWidth="1"/>
    <col min="8" max="8" width="2.7109375" style="94" customWidth="1"/>
    <col min="9" max="9" width="2.7109375" style="123" customWidth="1"/>
    <col min="10" max="16384" width="9.140625" style="94" hidden="1"/>
  </cols>
  <sheetData>
    <row r="1" spans="1:9" s="123" customFormat="1" ht="15" customHeight="1" thickBot="1">
      <c r="C1" s="124"/>
      <c r="D1" s="124"/>
      <c r="E1" s="124"/>
      <c r="F1" s="124"/>
      <c r="G1" s="126"/>
    </row>
    <row r="2" spans="1:9" ht="15" customHeight="1">
      <c r="B2" s="101"/>
      <c r="C2" s="102"/>
      <c r="D2" s="102"/>
      <c r="E2" s="102"/>
      <c r="F2" s="102"/>
      <c r="G2" s="127"/>
      <c r="H2" s="103"/>
    </row>
    <row r="3" spans="1:9" ht="15" customHeight="1">
      <c r="B3" s="104"/>
      <c r="C3" s="158" t="s">
        <v>202</v>
      </c>
      <c r="D3" s="159"/>
      <c r="E3" s="159"/>
      <c r="F3" s="159"/>
      <c r="G3" s="160"/>
      <c r="H3" s="105"/>
    </row>
    <row r="4" spans="1:9" s="97" customFormat="1" ht="30" customHeight="1">
      <c r="A4" s="125"/>
      <c r="B4" s="106"/>
      <c r="C4" s="107" t="s">
        <v>137</v>
      </c>
      <c r="D4" s="108" t="s">
        <v>136</v>
      </c>
      <c r="E4" s="108" t="s">
        <v>158</v>
      </c>
      <c r="F4" s="108" t="s">
        <v>159</v>
      </c>
      <c r="G4" s="100" t="s">
        <v>3</v>
      </c>
      <c r="H4" s="109"/>
      <c r="I4" s="125"/>
    </row>
    <row r="5" spans="1:9" ht="15" customHeight="1">
      <c r="B5" s="104"/>
      <c r="C5" s="110" t="s">
        <v>138</v>
      </c>
      <c r="D5" s="111">
        <v>9500</v>
      </c>
      <c r="E5" s="112" t="s">
        <v>160</v>
      </c>
      <c r="F5" s="112" t="s">
        <v>161</v>
      </c>
      <c r="G5" s="128">
        <v>1825</v>
      </c>
      <c r="H5" s="105"/>
    </row>
    <row r="6" spans="1:9" ht="15" customHeight="1">
      <c r="B6" s="104"/>
      <c r="C6" s="113" t="s">
        <v>139</v>
      </c>
      <c r="D6" s="114" t="s">
        <v>117</v>
      </c>
      <c r="E6" s="115" t="s">
        <v>162</v>
      </c>
      <c r="F6" s="115" t="s">
        <v>163</v>
      </c>
      <c r="G6" s="129">
        <v>1597</v>
      </c>
      <c r="H6" s="105"/>
    </row>
    <row r="7" spans="1:9" ht="15" customHeight="1">
      <c r="B7" s="104"/>
      <c r="C7" s="113" t="s">
        <v>140</v>
      </c>
      <c r="D7" s="114" t="s">
        <v>118</v>
      </c>
      <c r="E7" s="115" t="s">
        <v>164</v>
      </c>
      <c r="F7" s="115" t="s">
        <v>165</v>
      </c>
      <c r="G7" s="129">
        <v>1535</v>
      </c>
      <c r="H7" s="105"/>
    </row>
    <row r="8" spans="1:9" ht="15" customHeight="1">
      <c r="B8" s="104"/>
      <c r="C8" s="113" t="s">
        <v>141</v>
      </c>
      <c r="D8" s="114" t="s">
        <v>119</v>
      </c>
      <c r="E8" s="115" t="s">
        <v>166</v>
      </c>
      <c r="F8" s="115" t="s">
        <v>167</v>
      </c>
      <c r="G8" s="129">
        <v>1408</v>
      </c>
      <c r="H8" s="105"/>
    </row>
    <row r="9" spans="1:9" ht="15" customHeight="1">
      <c r="B9" s="104"/>
      <c r="C9" s="113" t="s">
        <v>142</v>
      </c>
      <c r="D9" s="114" t="s">
        <v>120</v>
      </c>
      <c r="E9" s="115" t="s">
        <v>168</v>
      </c>
      <c r="F9" s="115" t="s">
        <v>169</v>
      </c>
      <c r="G9" s="129">
        <v>1245</v>
      </c>
      <c r="H9" s="105"/>
    </row>
    <row r="10" spans="1:9" ht="15" customHeight="1">
      <c r="B10" s="104"/>
      <c r="C10" s="113" t="s">
        <v>143</v>
      </c>
      <c r="D10" s="114" t="s">
        <v>121</v>
      </c>
      <c r="E10" s="115" t="s">
        <v>170</v>
      </c>
      <c r="F10" s="115" t="s">
        <v>171</v>
      </c>
      <c r="G10" s="129">
        <v>1090</v>
      </c>
      <c r="H10" s="105"/>
    </row>
    <row r="11" spans="1:9" ht="15" customHeight="1">
      <c r="B11" s="104"/>
      <c r="C11" s="113" t="s">
        <v>144</v>
      </c>
      <c r="D11" s="114" t="s">
        <v>122</v>
      </c>
      <c r="E11" s="115" t="s">
        <v>172</v>
      </c>
      <c r="F11" s="115" t="s">
        <v>173</v>
      </c>
      <c r="G11" s="129">
        <v>1082</v>
      </c>
      <c r="H11" s="105"/>
    </row>
    <row r="12" spans="1:9" ht="15" customHeight="1">
      <c r="B12" s="104"/>
      <c r="C12" s="113" t="s">
        <v>145</v>
      </c>
      <c r="D12" s="114" t="s">
        <v>123</v>
      </c>
      <c r="E12" s="115" t="s">
        <v>174</v>
      </c>
      <c r="F12" s="115" t="s">
        <v>175</v>
      </c>
      <c r="G12" s="129">
        <v>1045</v>
      </c>
      <c r="H12" s="105"/>
    </row>
    <row r="13" spans="1:9" ht="15" customHeight="1">
      <c r="B13" s="104"/>
      <c r="C13" s="113" t="s">
        <v>146</v>
      </c>
      <c r="D13" s="114" t="s">
        <v>124</v>
      </c>
      <c r="E13" s="115" t="s">
        <v>176</v>
      </c>
      <c r="F13" s="115" t="s">
        <v>177</v>
      </c>
      <c r="G13" s="129">
        <v>1021</v>
      </c>
      <c r="H13" s="105"/>
    </row>
    <row r="14" spans="1:9" ht="15" customHeight="1">
      <c r="B14" s="104"/>
      <c r="C14" s="113" t="s">
        <v>147</v>
      </c>
      <c r="D14" s="114" t="s">
        <v>125</v>
      </c>
      <c r="E14" s="115" t="s">
        <v>162</v>
      </c>
      <c r="F14" s="115" t="s">
        <v>178</v>
      </c>
      <c r="G14" s="129">
        <v>1011</v>
      </c>
      <c r="H14" s="105"/>
    </row>
    <row r="15" spans="1:9" ht="15" customHeight="1">
      <c r="B15" s="104"/>
      <c r="C15" s="113" t="s">
        <v>148</v>
      </c>
      <c r="D15" s="114" t="s">
        <v>126</v>
      </c>
      <c r="E15" s="115" t="s">
        <v>179</v>
      </c>
      <c r="F15" s="115" t="s">
        <v>180</v>
      </c>
      <c r="G15" s="129">
        <v>1006</v>
      </c>
      <c r="H15" s="105"/>
    </row>
    <row r="16" spans="1:9" ht="15" customHeight="1">
      <c r="B16" s="104"/>
      <c r="C16" s="113" t="s">
        <v>149</v>
      </c>
      <c r="D16" s="114" t="s">
        <v>127</v>
      </c>
      <c r="E16" s="115" t="s">
        <v>176</v>
      </c>
      <c r="F16" s="115" t="s">
        <v>181</v>
      </c>
      <c r="G16" s="129">
        <v>1004</v>
      </c>
      <c r="H16" s="105"/>
    </row>
    <row r="17" spans="2:8" ht="15" customHeight="1">
      <c r="B17" s="104"/>
      <c r="C17" s="113" t="s">
        <v>150</v>
      </c>
      <c r="D17" s="114" t="s">
        <v>128</v>
      </c>
      <c r="E17" s="115" t="s">
        <v>172</v>
      </c>
      <c r="F17" s="116" t="s">
        <v>182</v>
      </c>
      <c r="G17" s="129">
        <v>992</v>
      </c>
      <c r="H17" s="105"/>
    </row>
    <row r="18" spans="2:8" ht="15" customHeight="1">
      <c r="B18" s="104"/>
      <c r="C18" s="113" t="s">
        <v>151</v>
      </c>
      <c r="D18" s="114" t="s">
        <v>129</v>
      </c>
      <c r="E18" s="115" t="s">
        <v>183</v>
      </c>
      <c r="F18" s="115" t="s">
        <v>184</v>
      </c>
      <c r="G18" s="129">
        <v>988</v>
      </c>
      <c r="H18" s="105"/>
    </row>
    <row r="19" spans="2:8" ht="15" customHeight="1">
      <c r="B19" s="104"/>
      <c r="C19" s="113" t="s">
        <v>152</v>
      </c>
      <c r="D19" s="114" t="s">
        <v>130</v>
      </c>
      <c r="E19" s="115" t="s">
        <v>185</v>
      </c>
      <c r="F19" s="115" t="s">
        <v>186</v>
      </c>
      <c r="G19" s="129">
        <v>951</v>
      </c>
      <c r="H19" s="105"/>
    </row>
    <row r="20" spans="2:8" ht="15" customHeight="1">
      <c r="B20" s="104"/>
      <c r="C20" s="113" t="s">
        <v>153</v>
      </c>
      <c r="D20" s="114" t="s">
        <v>131</v>
      </c>
      <c r="E20" s="115" t="s">
        <v>187</v>
      </c>
      <c r="F20" s="115" t="s">
        <v>188</v>
      </c>
      <c r="G20" s="129">
        <v>943</v>
      </c>
      <c r="H20" s="105"/>
    </row>
    <row r="21" spans="2:8" ht="15" customHeight="1">
      <c r="B21" s="104"/>
      <c r="C21" s="113" t="s">
        <v>154</v>
      </c>
      <c r="D21" s="114" t="s">
        <v>132</v>
      </c>
      <c r="E21" s="115" t="s">
        <v>189</v>
      </c>
      <c r="F21" s="115" t="s">
        <v>190</v>
      </c>
      <c r="G21" s="129">
        <v>943</v>
      </c>
      <c r="H21" s="105"/>
    </row>
    <row r="22" spans="2:8" ht="15" customHeight="1">
      <c r="B22" s="104"/>
      <c r="C22" s="113" t="s">
        <v>155</v>
      </c>
      <c r="D22" s="114" t="s">
        <v>133</v>
      </c>
      <c r="E22" s="115" t="s">
        <v>191</v>
      </c>
      <c r="F22" s="115" t="s">
        <v>192</v>
      </c>
      <c r="G22" s="129">
        <v>926</v>
      </c>
      <c r="H22" s="105"/>
    </row>
    <row r="23" spans="2:8" ht="15" customHeight="1">
      <c r="B23" s="104"/>
      <c r="C23" s="113" t="s">
        <v>156</v>
      </c>
      <c r="D23" s="114" t="s">
        <v>134</v>
      </c>
      <c r="E23" s="115" t="s">
        <v>193</v>
      </c>
      <c r="F23" s="115" t="s">
        <v>194</v>
      </c>
      <c r="G23" s="129">
        <v>924</v>
      </c>
      <c r="H23" s="105"/>
    </row>
    <row r="24" spans="2:8" ht="15" customHeight="1">
      <c r="B24" s="104"/>
      <c r="C24" s="117" t="s">
        <v>157</v>
      </c>
      <c r="D24" s="118" t="s">
        <v>135</v>
      </c>
      <c r="E24" s="119" t="s">
        <v>164</v>
      </c>
      <c r="F24" s="119" t="s">
        <v>195</v>
      </c>
      <c r="G24" s="130">
        <v>920</v>
      </c>
      <c r="H24" s="105"/>
    </row>
    <row r="25" spans="2:8" ht="15" customHeight="1" thickBot="1">
      <c r="B25" s="120"/>
      <c r="C25" s="121"/>
      <c r="D25" s="121"/>
      <c r="E25" s="121"/>
      <c r="F25" s="121"/>
      <c r="G25" s="131"/>
      <c r="H25" s="122"/>
    </row>
    <row r="26" spans="2:8" s="123" customFormat="1" ht="15" customHeight="1">
      <c r="C26" s="124"/>
      <c r="D26" s="124"/>
      <c r="E26" s="124"/>
      <c r="F26" s="124"/>
      <c r="G26" s="126"/>
    </row>
  </sheetData>
  <mergeCells count="1">
    <mergeCell ref="C3:G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S24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25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69" t="s">
        <v>0</v>
      </c>
      <c r="D3" s="170"/>
      <c r="E3" s="170"/>
      <c r="F3" s="170"/>
      <c r="G3" s="171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>
      <c r="B4" s="23"/>
      <c r="C4" s="1" t="s">
        <v>1</v>
      </c>
      <c r="D4" s="2" t="s">
        <v>2</v>
      </c>
      <c r="E4" s="3" t="s">
        <v>3</v>
      </c>
      <c r="F4" s="4" t="s">
        <v>4</v>
      </c>
      <c r="G4" s="5" t="s">
        <v>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>
      <c r="B5" s="23"/>
      <c r="C5" s="163" t="s">
        <v>6</v>
      </c>
      <c r="D5" s="6" t="s">
        <v>7</v>
      </c>
      <c r="E5" s="7">
        <v>2</v>
      </c>
      <c r="F5" s="8">
        <f t="shared" ref="F5:F11" si="0">E5/SUM($E$5:$E$11)</f>
        <v>2.3637895801791517E-6</v>
      </c>
      <c r="G5" s="166">
        <f>SUM(E5:E11)/E22</f>
        <v>0.56267357047094124</v>
      </c>
      <c r="H5" s="24"/>
      <c r="I5" s="24"/>
      <c r="J5" s="24"/>
      <c r="K5" s="24"/>
      <c r="L5" s="24"/>
      <c r="M5" s="24"/>
      <c r="N5" s="24"/>
      <c r="O5" s="77">
        <f>E5+E12</f>
        <v>15759</v>
      </c>
      <c r="P5" s="24"/>
      <c r="Q5" s="25"/>
    </row>
    <row r="6" spans="2:17">
      <c r="B6" s="23"/>
      <c r="C6" s="164"/>
      <c r="D6" s="9" t="s">
        <v>8</v>
      </c>
      <c r="E6" s="10">
        <v>16403</v>
      </c>
      <c r="F6" s="11">
        <f t="shared" si="0"/>
        <v>1.9386620241839313E-2</v>
      </c>
      <c r="G6" s="167"/>
      <c r="H6" s="24"/>
      <c r="I6" s="24"/>
      <c r="J6" s="24"/>
      <c r="K6" s="24"/>
      <c r="L6" s="24"/>
      <c r="M6" s="24"/>
      <c r="N6" s="24"/>
      <c r="O6" s="77">
        <f>E6+E13+E18</f>
        <v>247816</v>
      </c>
      <c r="P6" s="24"/>
      <c r="Q6" s="25"/>
    </row>
    <row r="7" spans="2:17">
      <c r="B7" s="23"/>
      <c r="C7" s="164"/>
      <c r="D7" s="9" t="s">
        <v>9</v>
      </c>
      <c r="E7" s="10">
        <v>262197</v>
      </c>
      <c r="F7" s="11">
        <f t="shared" si="0"/>
        <v>0.30988926827711649</v>
      </c>
      <c r="G7" s="167"/>
      <c r="H7" s="24"/>
      <c r="I7" s="24"/>
      <c r="J7" s="24"/>
      <c r="K7" s="24"/>
      <c r="L7" s="24"/>
      <c r="M7" s="24"/>
      <c r="N7" s="24"/>
      <c r="O7" s="77">
        <f>E7+E14+E19</f>
        <v>505048</v>
      </c>
      <c r="P7" s="24"/>
      <c r="Q7" s="25"/>
    </row>
    <row r="8" spans="2:17">
      <c r="B8" s="23"/>
      <c r="C8" s="164"/>
      <c r="D8" s="9" t="s">
        <v>10</v>
      </c>
      <c r="E8" s="10">
        <v>316969</v>
      </c>
      <c r="F8" s="11">
        <f t="shared" si="0"/>
        <v>0.37462400971990273</v>
      </c>
      <c r="G8" s="167"/>
      <c r="H8" s="24"/>
      <c r="I8" s="24"/>
      <c r="J8" s="24"/>
      <c r="K8" s="24"/>
      <c r="L8" s="24"/>
      <c r="M8" s="24"/>
      <c r="N8" s="24"/>
      <c r="O8" s="77">
        <f>E8+E15+E20</f>
        <v>419770</v>
      </c>
      <c r="P8" s="24"/>
      <c r="Q8" s="25"/>
    </row>
    <row r="9" spans="2:17">
      <c r="B9" s="23"/>
      <c r="C9" s="164"/>
      <c r="D9" s="9" t="s">
        <v>11</v>
      </c>
      <c r="E9" s="10">
        <v>147340</v>
      </c>
      <c r="F9" s="11">
        <f t="shared" si="0"/>
        <v>0.1741403783717981</v>
      </c>
      <c r="G9" s="167"/>
      <c r="H9" s="24"/>
      <c r="I9" s="24"/>
      <c r="J9" s="24"/>
      <c r="K9" s="24"/>
      <c r="L9" s="24"/>
      <c r="M9" s="24"/>
      <c r="N9" s="24"/>
      <c r="O9" s="77">
        <f>E9+E16+E21</f>
        <v>209736</v>
      </c>
      <c r="P9" s="24"/>
      <c r="Q9" s="25"/>
    </row>
    <row r="10" spans="2:17">
      <c r="B10" s="23"/>
      <c r="C10" s="164"/>
      <c r="D10" s="9" t="s">
        <v>12</v>
      </c>
      <c r="E10" s="10">
        <v>100890</v>
      </c>
      <c r="F10" s="11">
        <f t="shared" si="0"/>
        <v>0.11924136537213731</v>
      </c>
      <c r="G10" s="167"/>
      <c r="H10" s="24"/>
      <c r="I10" s="24"/>
      <c r="J10" s="24"/>
      <c r="K10" s="24"/>
      <c r="L10" s="24"/>
      <c r="M10" s="24"/>
      <c r="N10" s="24"/>
      <c r="O10" s="77">
        <f>E10+E17</f>
        <v>103285</v>
      </c>
      <c r="P10" s="24"/>
      <c r="Q10" s="25"/>
    </row>
    <row r="11" spans="2:17">
      <c r="B11" s="23"/>
      <c r="C11" s="165"/>
      <c r="D11" s="12" t="s">
        <v>13</v>
      </c>
      <c r="E11" s="13">
        <v>2298</v>
      </c>
      <c r="F11" s="14">
        <f t="shared" si="0"/>
        <v>2.715994227625845E-3</v>
      </c>
      <c r="G11" s="168"/>
      <c r="H11" s="24"/>
      <c r="I11" s="24"/>
      <c r="J11" s="24"/>
      <c r="K11" s="24"/>
      <c r="L11" s="24"/>
      <c r="M11" s="24"/>
      <c r="N11" s="24"/>
      <c r="O11" s="77">
        <f>E11</f>
        <v>2298</v>
      </c>
      <c r="P11" s="24"/>
      <c r="Q11" s="25"/>
    </row>
    <row r="12" spans="2:17">
      <c r="B12" s="23"/>
      <c r="C12" s="163" t="s">
        <v>14</v>
      </c>
      <c r="D12" s="6" t="s">
        <v>7</v>
      </c>
      <c r="E12" s="7">
        <v>15757</v>
      </c>
      <c r="F12" s="8">
        <f t="shared" ref="F12:F17" si="1">E12/SUM($E$12:$E$17)</f>
        <v>2.3962030590861671E-2</v>
      </c>
      <c r="G12" s="166">
        <f>SUM(E12:E17)/E22</f>
        <v>0.43730581387925349</v>
      </c>
      <c r="H12" s="24"/>
      <c r="I12" s="24"/>
      <c r="J12" s="24"/>
      <c r="K12" s="24"/>
      <c r="L12" s="24"/>
      <c r="M12" s="24"/>
      <c r="N12" s="24"/>
      <c r="O12" s="76"/>
      <c r="P12" s="24"/>
      <c r="Q12" s="25"/>
    </row>
    <row r="13" spans="2:17">
      <c r="B13" s="23"/>
      <c r="C13" s="164"/>
      <c r="D13" s="9" t="s">
        <v>8</v>
      </c>
      <c r="E13" s="10">
        <v>231406</v>
      </c>
      <c r="F13" s="11">
        <f t="shared" si="1"/>
        <v>0.35190440127619066</v>
      </c>
      <c r="G13" s="167"/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>
      <c r="B14" s="23"/>
      <c r="C14" s="164"/>
      <c r="D14" s="9" t="s">
        <v>9</v>
      </c>
      <c r="E14" s="10">
        <v>242850</v>
      </c>
      <c r="F14" s="11">
        <f t="shared" si="1"/>
        <v>0.36930755403888793</v>
      </c>
      <c r="G14" s="167"/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>
      <c r="B15" s="23"/>
      <c r="C15" s="164"/>
      <c r="D15" s="9" t="s">
        <v>10</v>
      </c>
      <c r="E15" s="10">
        <v>102792</v>
      </c>
      <c r="F15" s="11">
        <f t="shared" si="1"/>
        <v>0.15631814739454547</v>
      </c>
      <c r="G15" s="167"/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>
      <c r="B16" s="23"/>
      <c r="C16" s="164"/>
      <c r="D16" s="9" t="s">
        <v>11</v>
      </c>
      <c r="E16" s="10">
        <v>62382</v>
      </c>
      <c r="F16" s="11">
        <f t="shared" si="1"/>
        <v>9.4865735375968319E-2</v>
      </c>
      <c r="G16" s="167"/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>
      <c r="B17" s="23"/>
      <c r="C17" s="165"/>
      <c r="D17" s="12" t="s">
        <v>12</v>
      </c>
      <c r="E17" s="13">
        <v>2395</v>
      </c>
      <c r="F17" s="14">
        <f t="shared" si="1"/>
        <v>3.6421313235459607E-3</v>
      </c>
      <c r="G17" s="168"/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>
      <c r="B18" s="23"/>
      <c r="C18" s="163" t="s">
        <v>13</v>
      </c>
      <c r="D18" s="6" t="s">
        <v>8</v>
      </c>
      <c r="E18" s="7">
        <v>7</v>
      </c>
      <c r="F18" s="8">
        <f>E18/SUM($E$18:$E$21)</f>
        <v>0.22580645161290322</v>
      </c>
      <c r="G18" s="166">
        <f>SUM(E18:E21)/E22</f>
        <v>2.0615649805281864E-5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>
      <c r="B19" s="23"/>
      <c r="C19" s="164"/>
      <c r="D19" s="9" t="s">
        <v>9</v>
      </c>
      <c r="E19" s="10">
        <v>1</v>
      </c>
      <c r="F19" s="11">
        <f t="shared" ref="F19:F21" si="2">E19/SUM($E$18:$E$21)</f>
        <v>3.2258064516129031E-2</v>
      </c>
      <c r="G19" s="167"/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>
      <c r="B20" s="23"/>
      <c r="C20" s="164"/>
      <c r="D20" s="9" t="s">
        <v>10</v>
      </c>
      <c r="E20" s="10">
        <v>9</v>
      </c>
      <c r="F20" s="11">
        <f t="shared" si="2"/>
        <v>0.29032258064516131</v>
      </c>
      <c r="G20" s="167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>
      <c r="B21" s="23"/>
      <c r="C21" s="165"/>
      <c r="D21" s="12" t="s">
        <v>11</v>
      </c>
      <c r="E21" s="13">
        <v>14</v>
      </c>
      <c r="F21" s="14">
        <f t="shared" si="2"/>
        <v>0.45161290322580644</v>
      </c>
      <c r="G21" s="168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>
      <c r="B22" s="23"/>
      <c r="C22" s="15" t="s">
        <v>15</v>
      </c>
      <c r="D22" s="16"/>
      <c r="E22" s="17">
        <f>SUM(E5:E21)</f>
        <v>1503712</v>
      </c>
      <c r="F22" s="18"/>
      <c r="G22" s="19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ht="15.75" thickBot="1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  <row r="24" spans="2:17" s="29" customFormat="1"/>
  </sheetData>
  <mergeCells count="7">
    <mergeCell ref="C18:C21"/>
    <mergeCell ref="G18:G21"/>
    <mergeCell ref="C3:G3"/>
    <mergeCell ref="C5:C11"/>
    <mergeCell ref="G5:G11"/>
    <mergeCell ref="C12:C17"/>
    <mergeCell ref="G12:G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S26"/>
  <sheetViews>
    <sheetView zoomScale="90" zoomScaleNormal="90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3" width="25.7109375" customWidth="1"/>
    <col min="4" max="4" width="47.85546875" bestFit="1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72" t="s">
        <v>84</v>
      </c>
      <c r="D3" s="172"/>
      <c r="E3" s="172"/>
      <c r="F3" s="172"/>
      <c r="G3" s="78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>
      <c r="B4" s="23"/>
      <c r="C4" s="1" t="s">
        <v>1</v>
      </c>
      <c r="D4" s="2" t="s">
        <v>90</v>
      </c>
      <c r="E4" s="3" t="s">
        <v>3</v>
      </c>
      <c r="F4" s="5" t="s">
        <v>4</v>
      </c>
      <c r="G4" s="79"/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>
      <c r="B5" s="23"/>
      <c r="C5" s="163" t="s">
        <v>6</v>
      </c>
      <c r="D5" s="6" t="s">
        <v>13</v>
      </c>
      <c r="E5" s="7">
        <v>13083</v>
      </c>
      <c r="F5" s="47">
        <f t="shared" ref="F5:F10" si="0">E5/SUM($E$5:$E$10)</f>
        <v>1.5462729538741921E-2</v>
      </c>
      <c r="G5" s="81"/>
      <c r="H5" s="24"/>
      <c r="I5" s="24"/>
      <c r="J5" s="24"/>
      <c r="K5" s="24"/>
      <c r="L5" s="24"/>
      <c r="M5" s="24"/>
      <c r="N5" s="24"/>
      <c r="O5" s="77"/>
      <c r="P5" s="24"/>
      <c r="Q5" s="25"/>
    </row>
    <row r="6" spans="2:17">
      <c r="B6" s="23"/>
      <c r="C6" s="164"/>
      <c r="D6" s="9" t="s">
        <v>85</v>
      </c>
      <c r="E6" s="10">
        <v>14807</v>
      </c>
      <c r="F6" s="53">
        <f t="shared" si="0"/>
        <v>1.7500316156856349E-2</v>
      </c>
      <c r="G6" s="82">
        <f>E6+E12+E17</f>
        <v>27936</v>
      </c>
      <c r="H6" s="24"/>
      <c r="I6" s="24"/>
      <c r="J6" s="24"/>
      <c r="K6" s="24"/>
      <c r="L6" s="24"/>
      <c r="M6" s="24"/>
      <c r="N6" s="24"/>
      <c r="O6" s="77"/>
      <c r="P6" s="24"/>
      <c r="Q6" s="25"/>
    </row>
    <row r="7" spans="2:17">
      <c r="B7" s="23"/>
      <c r="C7" s="164"/>
      <c r="D7" s="9" t="s">
        <v>86</v>
      </c>
      <c r="E7" s="10">
        <v>24590</v>
      </c>
      <c r="F7" s="53">
        <f t="shared" si="0"/>
        <v>2.9062792888302668E-2</v>
      </c>
      <c r="G7" s="82">
        <f>E7+E13+E19</f>
        <v>45710</v>
      </c>
      <c r="H7" s="24"/>
      <c r="I7" s="24"/>
      <c r="J7" s="24"/>
      <c r="K7" s="24"/>
      <c r="L7" s="24"/>
      <c r="M7" s="24"/>
      <c r="N7" s="24"/>
      <c r="O7" s="77"/>
      <c r="P7" s="24"/>
      <c r="Q7" s="25"/>
    </row>
    <row r="8" spans="2:17">
      <c r="B8" s="23"/>
      <c r="C8" s="164"/>
      <c r="D8" s="9" t="s">
        <v>87</v>
      </c>
      <c r="E8" s="10">
        <v>119120</v>
      </c>
      <c r="F8" s="53">
        <f t="shared" si="0"/>
        <v>0.14078730739547027</v>
      </c>
      <c r="G8" s="82">
        <f>E8+E14+E20</f>
        <v>230376</v>
      </c>
      <c r="H8" s="24"/>
      <c r="I8" s="24"/>
      <c r="J8" s="24"/>
      <c r="K8" s="24"/>
      <c r="L8" s="24"/>
      <c r="M8" s="24"/>
      <c r="N8" s="24"/>
      <c r="O8" s="77"/>
      <c r="P8" s="24"/>
      <c r="Q8" s="25"/>
    </row>
    <row r="9" spans="2:17">
      <c r="B9" s="23"/>
      <c r="C9" s="164"/>
      <c r="D9" s="9" t="s">
        <v>88</v>
      </c>
      <c r="E9" s="10">
        <v>535018</v>
      </c>
      <c r="F9" s="53">
        <f t="shared" si="0"/>
        <v>0.63233498680414468</v>
      </c>
      <c r="G9" s="82">
        <f>E9+E15+E21</f>
        <v>937755</v>
      </c>
      <c r="H9" s="24"/>
      <c r="I9" s="24"/>
      <c r="J9" s="24"/>
      <c r="K9" s="24"/>
      <c r="L9" s="24"/>
      <c r="M9" s="24"/>
      <c r="N9" s="24"/>
      <c r="O9" s="77"/>
      <c r="P9" s="24"/>
      <c r="Q9" s="25"/>
    </row>
    <row r="10" spans="2:17" s="29" customFormat="1">
      <c r="B10" s="23"/>
      <c r="C10" s="165"/>
      <c r="D10" s="12" t="s">
        <v>89</v>
      </c>
      <c r="E10" s="13">
        <v>139481</v>
      </c>
      <c r="F10" s="54">
        <f t="shared" si="0"/>
        <v>0.16485186721648412</v>
      </c>
      <c r="G10" s="82">
        <f>E10+E16+E22</f>
        <v>238734</v>
      </c>
      <c r="H10" s="24"/>
      <c r="I10" s="24"/>
      <c r="J10" s="24"/>
      <c r="K10" s="24"/>
      <c r="L10" s="24"/>
      <c r="M10" s="24"/>
      <c r="N10" s="24"/>
      <c r="O10" s="77"/>
      <c r="P10" s="24"/>
      <c r="Q10" s="25"/>
    </row>
    <row r="11" spans="2:17" s="29" customFormat="1">
      <c r="B11" s="23"/>
      <c r="C11" s="163" t="s">
        <v>14</v>
      </c>
      <c r="D11" s="6" t="s">
        <v>13</v>
      </c>
      <c r="E11" s="7">
        <v>10117</v>
      </c>
      <c r="F11" s="47">
        <f t="shared" ref="F11:F16" si="1">E11/SUM($E$11:$E$16)</f>
        <v>1.5385153486561371E-2</v>
      </c>
      <c r="G11" s="83">
        <f>G6/$E$23</f>
        <v>1.8578025579366261E-2</v>
      </c>
      <c r="H11" s="24"/>
      <c r="I11" s="24"/>
      <c r="J11" s="24"/>
      <c r="K11" s="24"/>
      <c r="L11" s="24"/>
      <c r="M11" s="24"/>
      <c r="N11" s="24"/>
      <c r="O11" s="76"/>
      <c r="P11" s="24"/>
      <c r="Q11" s="25"/>
    </row>
    <row r="12" spans="2:17" s="29" customFormat="1">
      <c r="B12" s="23"/>
      <c r="C12" s="164"/>
      <c r="D12" s="9" t="s">
        <v>85</v>
      </c>
      <c r="E12" s="10">
        <v>13128</v>
      </c>
      <c r="F12" s="53">
        <f t="shared" si="1"/>
        <v>1.99640501108607E-2</v>
      </c>
      <c r="G12" s="83">
        <f t="shared" ref="G12:G16" si="2">G7/$E$23</f>
        <v>3.0398108148368838E-2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s="29" customFormat="1">
      <c r="B13" s="23"/>
      <c r="C13" s="164"/>
      <c r="D13" s="9" t="s">
        <v>86</v>
      </c>
      <c r="E13" s="10">
        <v>21117</v>
      </c>
      <c r="F13" s="53">
        <f t="shared" si="1"/>
        <v>3.2113105285728624E-2</v>
      </c>
      <c r="G13" s="83">
        <f t="shared" si="2"/>
        <v>0.15320486901747143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s="29" customFormat="1">
      <c r="B14" s="23"/>
      <c r="C14" s="164"/>
      <c r="D14" s="9" t="s">
        <v>87</v>
      </c>
      <c r="E14" s="10">
        <v>111252</v>
      </c>
      <c r="F14" s="53">
        <f t="shared" si="1"/>
        <v>0.16918346305099591</v>
      </c>
      <c r="G14" s="83">
        <f t="shared" si="2"/>
        <v>0.6236267317145836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s="29" customFormat="1">
      <c r="B15" s="23"/>
      <c r="C15" s="164"/>
      <c r="D15" s="9" t="s">
        <v>88</v>
      </c>
      <c r="E15" s="10">
        <v>402720</v>
      </c>
      <c r="F15" s="53">
        <f t="shared" si="1"/>
        <v>0.61242552259642147</v>
      </c>
      <c r="G15" s="83">
        <f t="shared" si="2"/>
        <v>0.15876311421336001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s="29" customFormat="1">
      <c r="B16" s="23"/>
      <c r="C16" s="165"/>
      <c r="D16" s="12" t="s">
        <v>89</v>
      </c>
      <c r="E16" s="13">
        <v>99248</v>
      </c>
      <c r="F16" s="54">
        <f t="shared" si="1"/>
        <v>0.15092870546943196</v>
      </c>
      <c r="G16" s="83">
        <f t="shared" si="2"/>
        <v>1.2354776432831727E-8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s="29" customFormat="1">
      <c r="B17" s="23"/>
      <c r="C17" s="163" t="s">
        <v>13</v>
      </c>
      <c r="D17" s="6" t="s">
        <v>13</v>
      </c>
      <c r="E17" s="7">
        <v>1</v>
      </c>
      <c r="F17" s="47">
        <f>E17/SUM($E$17:$E$22)</f>
        <v>3.2258064516129031E-2</v>
      </c>
      <c r="G17" s="81"/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s="29" customFormat="1">
      <c r="B18" s="23"/>
      <c r="C18" s="188"/>
      <c r="D18" s="189" t="s">
        <v>85</v>
      </c>
      <c r="E18" s="60">
        <v>1</v>
      </c>
      <c r="F18" s="157">
        <f t="shared" ref="F18:F22" si="3">E18/SUM($E$17:$E$22)</f>
        <v>3.2258064516129031E-2</v>
      </c>
      <c r="G18" s="81"/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s="29" customFormat="1">
      <c r="B19" s="23"/>
      <c r="C19" s="164"/>
      <c r="D19" s="9" t="s">
        <v>86</v>
      </c>
      <c r="E19" s="10">
        <v>3</v>
      </c>
      <c r="F19" s="53">
        <f t="shared" si="3"/>
        <v>9.6774193548387094E-2</v>
      </c>
      <c r="G19" s="81"/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s="29" customFormat="1">
      <c r="B20" s="23"/>
      <c r="C20" s="164"/>
      <c r="D20" s="9" t="s">
        <v>87</v>
      </c>
      <c r="E20" s="10">
        <v>4</v>
      </c>
      <c r="F20" s="53">
        <f t="shared" si="3"/>
        <v>0.12903225806451613</v>
      </c>
      <c r="G20" s="81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s="29" customFormat="1">
      <c r="B21" s="23"/>
      <c r="C21" s="164"/>
      <c r="D21" s="9" t="s">
        <v>88</v>
      </c>
      <c r="E21" s="10">
        <v>17</v>
      </c>
      <c r="F21" s="53">
        <f t="shared" si="3"/>
        <v>0.54838709677419351</v>
      </c>
      <c r="G21" s="81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s="29" customFormat="1">
      <c r="B22" s="23"/>
      <c r="C22" s="165"/>
      <c r="D22" s="12" t="s">
        <v>89</v>
      </c>
      <c r="E22" s="13">
        <v>5</v>
      </c>
      <c r="F22" s="54">
        <f t="shared" si="3"/>
        <v>0.16129032258064516</v>
      </c>
      <c r="G22" s="81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s="29" customFormat="1">
      <c r="B23" s="23"/>
      <c r="C23" s="15" t="s">
        <v>15</v>
      </c>
      <c r="D23" s="16"/>
      <c r="E23" s="17">
        <f>SUM(E5:E22)</f>
        <v>1503712</v>
      </c>
      <c r="F23" s="18"/>
      <c r="G23" s="80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s="29" customFormat="1" ht="15.75" thickBot="1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</row>
    <row r="25" spans="2:17" s="29" customFormat="1"/>
    <row r="26" spans="2:17" ht="15" hidden="1" customHeight="1"/>
  </sheetData>
  <mergeCells count="4">
    <mergeCell ref="C5:C10"/>
    <mergeCell ref="C11:C16"/>
    <mergeCell ref="C17:C22"/>
    <mergeCell ref="C3:F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Q18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3" width="40.7109375" customWidth="1"/>
    <col min="4" max="5" width="15.7109375" customWidth="1"/>
    <col min="6" max="6" width="2.7109375" customWidth="1"/>
    <col min="7" max="15" width="9.140625" customWidth="1"/>
    <col min="16" max="16" width="2.7109375" customWidth="1"/>
    <col min="17" max="17" width="2.7109375" style="29" customWidth="1"/>
    <col min="18" max="16384" width="9.140625" hidden="1"/>
  </cols>
  <sheetData>
    <row r="1" spans="2:16" s="29" customFormat="1" ht="15.75" thickBot="1"/>
    <row r="2" spans="2:16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2:16" ht="15.75">
      <c r="B3" s="23"/>
      <c r="C3" s="173" t="s">
        <v>16</v>
      </c>
      <c r="D3" s="173"/>
      <c r="E3" s="173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2:16" ht="30" customHeight="1">
      <c r="B4" s="23"/>
      <c r="C4" s="1" t="s">
        <v>17</v>
      </c>
      <c r="D4" s="31" t="s">
        <v>3</v>
      </c>
      <c r="E4" s="32" t="s">
        <v>18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2:16">
      <c r="B5" s="23"/>
      <c r="C5" s="33" t="s">
        <v>13</v>
      </c>
      <c r="D5" s="34">
        <v>27434</v>
      </c>
      <c r="E5" s="35">
        <f>D5/$D$10</f>
        <v>1.8244185056712988E-2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</row>
    <row r="6" spans="2:16">
      <c r="B6" s="23"/>
      <c r="C6" s="36" t="s">
        <v>19</v>
      </c>
      <c r="D6" s="37">
        <v>661455</v>
      </c>
      <c r="E6" s="38">
        <f t="shared" ref="E6:E9" si="0">D6/$D$10</f>
        <v>0.43988144006299079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2:16">
      <c r="B7" s="23"/>
      <c r="C7" s="36" t="s">
        <v>20</v>
      </c>
      <c r="D7" s="37">
        <v>302992</v>
      </c>
      <c r="E7" s="38">
        <f t="shared" si="0"/>
        <v>0.201496031154902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2:16">
      <c r="B8" s="23"/>
      <c r="C8" s="36" t="s">
        <v>21</v>
      </c>
      <c r="D8" s="37">
        <v>471631</v>
      </c>
      <c r="E8" s="38">
        <f t="shared" si="0"/>
        <v>0.3136445010746739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2:16">
      <c r="B9" s="23"/>
      <c r="C9" s="36" t="s">
        <v>22</v>
      </c>
      <c r="D9" s="37">
        <v>40200</v>
      </c>
      <c r="E9" s="38">
        <f t="shared" si="0"/>
        <v>2.673384265072035E-2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</row>
    <row r="10" spans="2:16">
      <c r="B10" s="23"/>
      <c r="C10" s="39" t="s">
        <v>15</v>
      </c>
      <c r="D10" s="40">
        <f>SUM(D5:D9)</f>
        <v>1503712</v>
      </c>
      <c r="E10" s="41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2:16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</row>
    <row r="12" spans="2:16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</row>
    <row r="13" spans="2:16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</row>
    <row r="15" spans="2:16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</row>
    <row r="16" spans="2:16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</row>
    <row r="17" spans="2:16" ht="15.75" thickBot="1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2:16" s="29" customFormat="1"/>
  </sheetData>
  <mergeCells count="1">
    <mergeCell ref="C3:E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15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9" width="2.7109375" style="29" customWidth="1"/>
    <col min="10" max="16384" width="9.140625" hidden="1"/>
  </cols>
  <sheetData>
    <row r="1" spans="2:8" s="29" customFormat="1" ht="15.75" thickBot="1"/>
    <row r="2" spans="2:8">
      <c r="B2" s="20"/>
      <c r="C2" s="21"/>
      <c r="D2" s="21"/>
      <c r="E2" s="21"/>
      <c r="F2" s="21"/>
      <c r="G2" s="21"/>
      <c r="H2" s="22"/>
    </row>
    <row r="3" spans="2:8" ht="15.75">
      <c r="B3" s="23"/>
      <c r="C3" s="169" t="s">
        <v>23</v>
      </c>
      <c r="D3" s="170"/>
      <c r="E3" s="170"/>
      <c r="F3" s="170"/>
      <c r="G3" s="171"/>
      <c r="H3" s="25"/>
    </row>
    <row r="4" spans="2:8" ht="30">
      <c r="B4" s="23"/>
      <c r="C4" s="1" t="s">
        <v>17</v>
      </c>
      <c r="D4" s="2" t="s">
        <v>24</v>
      </c>
      <c r="E4" s="3" t="s">
        <v>3</v>
      </c>
      <c r="F4" s="4" t="s">
        <v>25</v>
      </c>
      <c r="G4" s="5" t="s">
        <v>26</v>
      </c>
      <c r="H4" s="25"/>
    </row>
    <row r="5" spans="2:8">
      <c r="B5" s="23"/>
      <c r="C5" s="163" t="s">
        <v>20</v>
      </c>
      <c r="D5" s="6" t="s">
        <v>13</v>
      </c>
      <c r="E5" s="42">
        <v>15828</v>
      </c>
      <c r="F5" s="8">
        <f>E5/$E$11</f>
        <v>2.0433165552791486E-2</v>
      </c>
      <c r="G5" s="166">
        <f>SUM(E5:E7)/E11</f>
        <v>0.39114769378136205</v>
      </c>
      <c r="H5" s="25"/>
    </row>
    <row r="6" spans="2:8">
      <c r="B6" s="23"/>
      <c r="C6" s="164"/>
      <c r="D6" s="9" t="s">
        <v>27</v>
      </c>
      <c r="E6" s="37">
        <v>234334</v>
      </c>
      <c r="F6" s="11">
        <f t="shared" ref="F6:F10" si="0">E6/$E$11</f>
        <v>0.30251360984633813</v>
      </c>
      <c r="G6" s="167"/>
      <c r="H6" s="25"/>
    </row>
    <row r="7" spans="2:8">
      <c r="B7" s="23"/>
      <c r="C7" s="165"/>
      <c r="D7" s="12" t="s">
        <v>28</v>
      </c>
      <c r="E7" s="43">
        <v>52830</v>
      </c>
      <c r="F7" s="14">
        <f t="shared" si="0"/>
        <v>6.8200918382232384E-2</v>
      </c>
      <c r="G7" s="168"/>
      <c r="H7" s="25"/>
    </row>
    <row r="8" spans="2:8">
      <c r="B8" s="23"/>
      <c r="C8" s="163" t="s">
        <v>21</v>
      </c>
      <c r="D8" s="6" t="s">
        <v>13</v>
      </c>
      <c r="E8" s="42">
        <v>21419</v>
      </c>
      <c r="F8" s="8">
        <f>E8/$E$11</f>
        <v>2.7650870165228762E-2</v>
      </c>
      <c r="G8" s="166">
        <f>SUM(E8:E10)/E11</f>
        <v>0.60885230621863795</v>
      </c>
      <c r="H8" s="25"/>
    </row>
    <row r="9" spans="2:8">
      <c r="B9" s="23"/>
      <c r="C9" s="164"/>
      <c r="D9" s="9" t="s">
        <v>27</v>
      </c>
      <c r="E9" s="37">
        <v>334336</v>
      </c>
      <c r="F9" s="11">
        <f t="shared" si="0"/>
        <v>0.43161124831046843</v>
      </c>
      <c r="G9" s="167"/>
      <c r="H9" s="25"/>
    </row>
    <row r="10" spans="2:8">
      <c r="B10" s="23"/>
      <c r="C10" s="165"/>
      <c r="D10" s="12" t="s">
        <v>28</v>
      </c>
      <c r="E10" s="43">
        <v>115876</v>
      </c>
      <c r="F10" s="14">
        <f t="shared" si="0"/>
        <v>0.14959018774294075</v>
      </c>
      <c r="G10" s="168"/>
      <c r="H10" s="25"/>
    </row>
    <row r="11" spans="2:8">
      <c r="B11" s="23"/>
      <c r="C11" s="44" t="s">
        <v>15</v>
      </c>
      <c r="D11" s="45"/>
      <c r="E11" s="46">
        <f>SUM(E5:E10)</f>
        <v>774623</v>
      </c>
      <c r="F11" s="8"/>
      <c r="G11" s="47"/>
      <c r="H11" s="25"/>
    </row>
    <row r="12" spans="2:8">
      <c r="B12" s="23"/>
      <c r="C12" s="48" t="s">
        <v>29</v>
      </c>
      <c r="D12" s="49"/>
      <c r="E12" s="50">
        <f>E7+E10</f>
        <v>168706</v>
      </c>
      <c r="F12" s="176">
        <f>E12/E11</f>
        <v>0.21779110612517316</v>
      </c>
      <c r="G12" s="177"/>
      <c r="H12" s="25"/>
    </row>
    <row r="13" spans="2:8">
      <c r="B13" s="23"/>
      <c r="C13" s="51" t="s">
        <v>27</v>
      </c>
      <c r="D13" s="52"/>
      <c r="E13" s="40">
        <f>E6+E9</f>
        <v>568670</v>
      </c>
      <c r="F13" s="174">
        <f>E13/E11</f>
        <v>0.73412485815680661</v>
      </c>
      <c r="G13" s="175"/>
      <c r="H13" s="25"/>
    </row>
    <row r="14" spans="2:8" ht="15.75" thickBot="1">
      <c r="B14" s="26"/>
      <c r="C14" s="27"/>
      <c r="D14" s="27"/>
      <c r="E14" s="27"/>
      <c r="F14" s="27"/>
      <c r="G14" s="27"/>
      <c r="H14" s="28"/>
    </row>
    <row r="15" spans="2:8" s="29" customFormat="1"/>
  </sheetData>
  <mergeCells count="7">
    <mergeCell ref="F13:G13"/>
    <mergeCell ref="C3:G3"/>
    <mergeCell ref="C5:C7"/>
    <mergeCell ref="G5:G7"/>
    <mergeCell ref="C8:C10"/>
    <mergeCell ref="G8:G10"/>
    <mergeCell ref="F12:G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B23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6" width="15.7109375" customWidth="1"/>
    <col min="7" max="7" width="2.7109375" customWidth="1"/>
    <col min="8" max="16" width="9.140625" customWidth="1"/>
    <col min="17" max="17" width="2.7109375" customWidth="1"/>
    <col min="18" max="26" width="9.140625" customWidth="1"/>
    <col min="27" max="27" width="2.7109375" customWidth="1"/>
    <col min="28" max="28" width="2.7109375" style="29" customWidth="1"/>
    <col min="29" max="16384" width="9.140625" hidden="1"/>
  </cols>
  <sheetData>
    <row r="1" spans="2:27" s="29" customFormat="1" ht="15.75" thickBot="1"/>
    <row r="2" spans="2:2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2"/>
    </row>
    <row r="3" spans="2:27" ht="15.75">
      <c r="B3" s="23"/>
      <c r="C3" s="172" t="s">
        <v>30</v>
      </c>
      <c r="D3" s="172"/>
      <c r="E3" s="172"/>
      <c r="F3" s="172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2:27" ht="30">
      <c r="B4" s="23"/>
      <c r="C4" s="1" t="s">
        <v>17</v>
      </c>
      <c r="D4" s="2" t="s">
        <v>31</v>
      </c>
      <c r="E4" s="3" t="s">
        <v>3</v>
      </c>
      <c r="F4" s="5" t="s">
        <v>26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</row>
    <row r="5" spans="2:27">
      <c r="B5" s="23"/>
      <c r="C5" s="163" t="s">
        <v>20</v>
      </c>
      <c r="D5" s="6" t="s">
        <v>13</v>
      </c>
      <c r="E5" s="7">
        <v>111785</v>
      </c>
      <c r="F5" s="47">
        <f>E5/SUM($E$5:$E$12)</f>
        <v>0.36893713365369385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5"/>
    </row>
    <row r="6" spans="2:27">
      <c r="B6" s="23"/>
      <c r="C6" s="164"/>
      <c r="D6" s="9" t="s">
        <v>32</v>
      </c>
      <c r="E6" s="10">
        <v>36405</v>
      </c>
      <c r="F6" s="53">
        <f t="shared" ref="F6:F12" si="0">E6/SUM($E$5:$E$12)</f>
        <v>0.12015168717325871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5"/>
    </row>
    <row r="7" spans="2:27">
      <c r="B7" s="23"/>
      <c r="C7" s="164"/>
      <c r="D7" s="9" t="s">
        <v>33</v>
      </c>
      <c r="E7" s="10">
        <v>73805</v>
      </c>
      <c r="F7" s="53">
        <f t="shared" si="0"/>
        <v>0.24358728943338437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</row>
    <row r="8" spans="2:27">
      <c r="B8" s="23"/>
      <c r="C8" s="164"/>
      <c r="D8" s="9" t="s">
        <v>34</v>
      </c>
      <c r="E8" s="10">
        <v>35761</v>
      </c>
      <c r="F8" s="53">
        <f t="shared" si="0"/>
        <v>0.11802621851402018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5"/>
    </row>
    <row r="9" spans="2:27">
      <c r="B9" s="23"/>
      <c r="C9" s="164"/>
      <c r="D9" s="9" t="s">
        <v>35</v>
      </c>
      <c r="E9" s="10">
        <v>22242</v>
      </c>
      <c r="F9" s="53">
        <f t="shared" si="0"/>
        <v>7.3407878755874748E-2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5"/>
    </row>
    <row r="10" spans="2:27">
      <c r="B10" s="23"/>
      <c r="C10" s="164"/>
      <c r="D10" s="9" t="s">
        <v>36</v>
      </c>
      <c r="E10" s="10">
        <v>16317</v>
      </c>
      <c r="F10" s="53">
        <f t="shared" si="0"/>
        <v>5.3852907007445744E-2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5"/>
    </row>
    <row r="11" spans="2:27">
      <c r="B11" s="23"/>
      <c r="C11" s="164"/>
      <c r="D11" s="9" t="s">
        <v>37</v>
      </c>
      <c r="E11" s="10">
        <v>4631</v>
      </c>
      <c r="F11" s="53">
        <f t="shared" si="0"/>
        <v>1.5284231926915562E-2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5"/>
    </row>
    <row r="12" spans="2:27">
      <c r="B12" s="23"/>
      <c r="C12" s="165"/>
      <c r="D12" s="12" t="s">
        <v>38</v>
      </c>
      <c r="E12" s="13">
        <v>2046</v>
      </c>
      <c r="F12" s="54">
        <f t="shared" si="0"/>
        <v>6.752653535406875E-3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/>
    </row>
    <row r="13" spans="2:27">
      <c r="B13" s="23"/>
      <c r="C13" s="163" t="s">
        <v>21</v>
      </c>
      <c r="D13" s="6" t="s">
        <v>13</v>
      </c>
      <c r="E13" s="7">
        <v>161642</v>
      </c>
      <c r="F13" s="47">
        <f>E13/SUM($E$13:$E$20)</f>
        <v>0.34272980359645572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5"/>
    </row>
    <row r="14" spans="2:27">
      <c r="B14" s="23"/>
      <c r="C14" s="164"/>
      <c r="D14" s="9" t="s">
        <v>32</v>
      </c>
      <c r="E14" s="10">
        <v>92570</v>
      </c>
      <c r="F14" s="53">
        <f t="shared" ref="F14:F20" si="1">E14/SUM($E$13:$E$20)</f>
        <v>0.19627632619569113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5"/>
    </row>
    <row r="15" spans="2:27">
      <c r="B15" s="23"/>
      <c r="C15" s="164"/>
      <c r="D15" s="9" t="s">
        <v>33</v>
      </c>
      <c r="E15" s="10">
        <v>117971</v>
      </c>
      <c r="F15" s="53">
        <f t="shared" si="1"/>
        <v>0.25013410908104006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5"/>
    </row>
    <row r="16" spans="2:27">
      <c r="B16" s="23"/>
      <c r="C16" s="164"/>
      <c r="D16" s="9" t="s">
        <v>34</v>
      </c>
      <c r="E16" s="10">
        <v>51677</v>
      </c>
      <c r="F16" s="53">
        <f t="shared" si="1"/>
        <v>0.10957082973765507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5"/>
    </row>
    <row r="17" spans="2:27">
      <c r="B17" s="23"/>
      <c r="C17" s="164"/>
      <c r="D17" s="9" t="s">
        <v>35</v>
      </c>
      <c r="E17" s="10">
        <v>29297</v>
      </c>
      <c r="F17" s="53">
        <f t="shared" si="1"/>
        <v>6.2118478217080726E-2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5"/>
    </row>
    <row r="18" spans="2:27">
      <c r="B18" s="23"/>
      <c r="C18" s="164"/>
      <c r="D18" s="9" t="s">
        <v>36</v>
      </c>
      <c r="E18" s="10">
        <v>14676</v>
      </c>
      <c r="F18" s="53">
        <f t="shared" si="1"/>
        <v>3.1117547404644733E-2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5"/>
    </row>
    <row r="19" spans="2:27">
      <c r="B19" s="23"/>
      <c r="C19" s="164"/>
      <c r="D19" s="9" t="s">
        <v>37</v>
      </c>
      <c r="E19" s="10">
        <v>2855</v>
      </c>
      <c r="F19" s="53">
        <f t="shared" si="1"/>
        <v>6.0534612864718389E-3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5"/>
    </row>
    <row r="20" spans="2:27">
      <c r="B20" s="23"/>
      <c r="C20" s="165"/>
      <c r="D20" s="12" t="s">
        <v>38</v>
      </c>
      <c r="E20" s="13">
        <v>943</v>
      </c>
      <c r="F20" s="54">
        <f t="shared" si="1"/>
        <v>1.9994444809607512E-3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5"/>
    </row>
    <row r="21" spans="2:27">
      <c r="B21" s="23"/>
      <c r="C21" s="15" t="s">
        <v>15</v>
      </c>
      <c r="D21" s="16"/>
      <c r="E21" s="17">
        <f>SUM(E5:E20)</f>
        <v>774623</v>
      </c>
      <c r="F21" s="18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5"/>
    </row>
    <row r="22" spans="2:27" ht="15.75" thickBot="1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8"/>
    </row>
    <row r="23" spans="2:27" s="29" customFormat="1"/>
  </sheetData>
  <mergeCells count="3">
    <mergeCell ref="C3:F3"/>
    <mergeCell ref="C5:C12"/>
    <mergeCell ref="C13:C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72" t="s">
        <v>67</v>
      </c>
      <c r="D3" s="172"/>
      <c r="E3" s="172"/>
      <c r="F3" s="172"/>
      <c r="G3" s="172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39</v>
      </c>
      <c r="E4" s="3" t="s">
        <v>3</v>
      </c>
      <c r="F4" s="55" t="s">
        <v>26</v>
      </c>
      <c r="G4" s="55" t="s">
        <v>45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78" t="s">
        <v>19</v>
      </c>
      <c r="D5" s="56" t="s">
        <v>13</v>
      </c>
      <c r="E5" s="7">
        <v>158260</v>
      </c>
      <c r="F5" s="8">
        <f>E5/SUM($E$5:$E$10)</f>
        <v>0.2392604183202183</v>
      </c>
      <c r="G5" s="47">
        <f>E5/$E$23</f>
        <v>0.11020292769612793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79"/>
      <c r="D6" s="57" t="s">
        <v>40</v>
      </c>
      <c r="E6" s="10">
        <v>27485</v>
      </c>
      <c r="F6" s="11">
        <f t="shared" ref="F6:F10" si="0">E6/SUM($E$5:$E$10)</f>
        <v>4.1552335381847591E-2</v>
      </c>
      <c r="G6" s="53">
        <f t="shared" ref="G6:G22" si="1">E6/$E$23</f>
        <v>1.9138932564944245E-2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79"/>
      <c r="D7" s="57" t="s">
        <v>41</v>
      </c>
      <c r="E7" s="10">
        <v>146542</v>
      </c>
      <c r="F7" s="11">
        <f t="shared" si="0"/>
        <v>0.22154492747050064</v>
      </c>
      <c r="G7" s="53">
        <f t="shared" si="1"/>
        <v>0.1020432037814102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79"/>
      <c r="D8" s="57" t="s">
        <v>42</v>
      </c>
      <c r="E8" s="10">
        <v>202896</v>
      </c>
      <c r="F8" s="11">
        <f t="shared" si="0"/>
        <v>0.30674195523504999</v>
      </c>
      <c r="G8" s="53">
        <f t="shared" si="1"/>
        <v>0.14128480486435974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79"/>
      <c r="D9" s="57" t="s">
        <v>43</v>
      </c>
      <c r="E9" s="10">
        <v>101652</v>
      </c>
      <c r="F9" s="11">
        <f t="shared" si="0"/>
        <v>0.15367938862054109</v>
      </c>
      <c r="G9" s="53">
        <f t="shared" si="1"/>
        <v>7.0784455997515455E-2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ht="15" customHeight="1">
      <c r="B10" s="23"/>
      <c r="C10" s="180"/>
      <c r="D10" s="58" t="s">
        <v>44</v>
      </c>
      <c r="E10" s="13">
        <v>24620</v>
      </c>
      <c r="F10" s="14">
        <f t="shared" si="0"/>
        <v>3.7220974971842374E-2</v>
      </c>
      <c r="G10" s="54">
        <f t="shared" si="1"/>
        <v>1.7143915581187094E-2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ht="15" customHeight="1">
      <c r="B11" s="23"/>
      <c r="C11" s="178" t="s">
        <v>20</v>
      </c>
      <c r="D11" s="59" t="s">
        <v>13</v>
      </c>
      <c r="E11" s="60">
        <v>62592</v>
      </c>
      <c r="F11" s="61">
        <f>E11/SUM($E$11:$E$16)</f>
        <v>0.20657971167555578</v>
      </c>
      <c r="G11" s="62">
        <f t="shared" si="1"/>
        <v>4.3585376281789705E-2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ht="15" customHeight="1">
      <c r="B12" s="23"/>
      <c r="C12" s="179"/>
      <c r="D12" s="57" t="s">
        <v>40</v>
      </c>
      <c r="E12" s="10">
        <v>5995</v>
      </c>
      <c r="F12" s="11">
        <f t="shared" ref="F12:F16" si="2">E12/SUM($E$11:$E$16)</f>
        <v>1.9786000950520147E-2</v>
      </c>
      <c r="G12" s="53">
        <f t="shared" si="1"/>
        <v>4.1745643342492537E-3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ht="15" customHeight="1">
      <c r="B13" s="23"/>
      <c r="C13" s="179"/>
      <c r="D13" s="57" t="s">
        <v>41</v>
      </c>
      <c r="E13" s="10">
        <v>17473</v>
      </c>
      <c r="F13" s="11">
        <f t="shared" si="2"/>
        <v>5.766818925912235E-2</v>
      </c>
      <c r="G13" s="53">
        <f t="shared" si="1"/>
        <v>1.2167166407395699E-2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ht="15" customHeight="1">
      <c r="B14" s="23"/>
      <c r="C14" s="179"/>
      <c r="D14" s="57" t="s">
        <v>42</v>
      </c>
      <c r="E14" s="10">
        <v>101208</v>
      </c>
      <c r="F14" s="11">
        <f t="shared" si="2"/>
        <v>0.33402862121772192</v>
      </c>
      <c r="G14" s="53">
        <f t="shared" si="1"/>
        <v>7.0475280590608591E-2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ht="15" customHeight="1">
      <c r="B15" s="23"/>
      <c r="C15" s="179"/>
      <c r="D15" s="57" t="s">
        <v>43</v>
      </c>
      <c r="E15" s="10">
        <v>95965</v>
      </c>
      <c r="F15" s="11">
        <f t="shared" si="2"/>
        <v>0.31672453398109524</v>
      </c>
      <c r="G15" s="53">
        <f t="shared" si="1"/>
        <v>6.6824364693282678E-2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ht="15" customHeight="1">
      <c r="B16" s="23"/>
      <c r="C16" s="180"/>
      <c r="D16" s="58" t="s">
        <v>44</v>
      </c>
      <c r="E16" s="13">
        <v>19759</v>
      </c>
      <c r="F16" s="14">
        <f t="shared" si="2"/>
        <v>6.5212942915984576E-2</v>
      </c>
      <c r="G16" s="54">
        <f t="shared" si="1"/>
        <v>1.3759001948362137E-2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ht="15" customHeight="1">
      <c r="B17" s="23"/>
      <c r="C17" s="178" t="s">
        <v>21</v>
      </c>
      <c r="D17" s="59" t="s">
        <v>13</v>
      </c>
      <c r="E17" s="60">
        <v>108028</v>
      </c>
      <c r="F17" s="61">
        <f>E17/SUM($E$17:$E$22)</f>
        <v>0.22905194951137647</v>
      </c>
      <c r="G17" s="62">
        <f t="shared" si="1"/>
        <v>7.5224326255259114E-2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ht="15" customHeight="1">
      <c r="B18" s="23"/>
      <c r="C18" s="179"/>
      <c r="D18" s="57" t="s">
        <v>40</v>
      </c>
      <c r="E18" s="10">
        <v>6277</v>
      </c>
      <c r="F18" s="11">
        <f t="shared" ref="F18:F22" si="3">E18/SUM($E$17:$E$22)</f>
        <v>1.3309133623531956E-2</v>
      </c>
      <c r="G18" s="53">
        <f t="shared" si="1"/>
        <v>4.3709324980955077E-3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ht="15" customHeight="1">
      <c r="B19" s="23"/>
      <c r="C19" s="179"/>
      <c r="D19" s="57" t="s">
        <v>41</v>
      </c>
      <c r="E19" s="10">
        <v>41473</v>
      </c>
      <c r="F19" s="11">
        <f t="shared" si="3"/>
        <v>8.7935271430419126E-2</v>
      </c>
      <c r="G19" s="53">
        <f t="shared" si="1"/>
        <v>2.8879350564523655E-2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ht="15" customHeight="1">
      <c r="B20" s="23"/>
      <c r="C20" s="179"/>
      <c r="D20" s="57" t="s">
        <v>42</v>
      </c>
      <c r="E20" s="10">
        <v>133385</v>
      </c>
      <c r="F20" s="11">
        <f t="shared" si="3"/>
        <v>0.2828164391229584</v>
      </c>
      <c r="G20" s="53">
        <f t="shared" si="1"/>
        <v>9.2881445158271347E-2</v>
      </c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ht="15" customHeight="1">
      <c r="B21" s="23"/>
      <c r="C21" s="179"/>
      <c r="D21" s="57" t="s">
        <v>43</v>
      </c>
      <c r="E21" s="10">
        <v>142312</v>
      </c>
      <c r="F21" s="11">
        <f t="shared" si="3"/>
        <v>0.30174437218927508</v>
      </c>
      <c r="G21" s="53">
        <f t="shared" si="1"/>
        <v>9.9097681323716394E-2</v>
      </c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ht="15" customHeight="1">
      <c r="B22" s="23"/>
      <c r="C22" s="180"/>
      <c r="D22" s="58" t="s">
        <v>44</v>
      </c>
      <c r="E22" s="13">
        <v>40156</v>
      </c>
      <c r="F22" s="14">
        <f t="shared" si="3"/>
        <v>8.5142834122438935E-2</v>
      </c>
      <c r="G22" s="54">
        <f t="shared" si="1"/>
        <v>2.7962269458901259E-2</v>
      </c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ht="15" customHeight="1">
      <c r="B23" s="23"/>
      <c r="C23" s="15" t="s">
        <v>15</v>
      </c>
      <c r="D23" s="16"/>
      <c r="E23" s="17">
        <f>SUM(E1:E22)</f>
        <v>1436078</v>
      </c>
      <c r="F23" s="63"/>
      <c r="G23" s="6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ht="15" customHeight="1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5"/>
    </row>
    <row r="38" spans="2:17" ht="15" customHeight="1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5"/>
    </row>
    <row r="39" spans="2:17" ht="15" customHeight="1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</row>
    <row r="40" spans="2:17" ht="15" customHeight="1" thickBot="1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</row>
    <row r="41" spans="2:17" s="29" customFormat="1" ht="15" customHeight="1"/>
  </sheetData>
  <mergeCells count="4">
    <mergeCell ref="C3:G3"/>
    <mergeCell ref="C5:C10"/>
    <mergeCell ref="C17:C22"/>
    <mergeCell ref="C11:C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72" t="s">
        <v>46</v>
      </c>
      <c r="D3" s="172"/>
      <c r="E3" s="172"/>
      <c r="F3" s="172"/>
      <c r="G3" s="172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51</v>
      </c>
      <c r="E4" s="3" t="s">
        <v>3</v>
      </c>
      <c r="F4" s="55" t="s">
        <v>26</v>
      </c>
      <c r="G4" s="55" t="s">
        <v>45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78" t="s">
        <v>19</v>
      </c>
      <c r="D5" s="64" t="s">
        <v>13</v>
      </c>
      <c r="E5" s="7">
        <v>135752</v>
      </c>
      <c r="F5" s="8">
        <f>E5/SUM($E$5:$E$9)</f>
        <v>0.20523240432077769</v>
      </c>
      <c r="G5" s="47">
        <f t="shared" ref="G5:G19" si="0">E5/$E$20</f>
        <v>9.4529684320768095E-2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79"/>
      <c r="D6" s="65" t="s">
        <v>47</v>
      </c>
      <c r="E6" s="10">
        <v>8594</v>
      </c>
      <c r="F6" s="11">
        <f>E6/SUM($E$5:$E$9)</f>
        <v>1.2992569411373412E-2</v>
      </c>
      <c r="G6" s="53">
        <f t="shared" si="0"/>
        <v>5.9843546102649019E-3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79"/>
      <c r="D7" s="65" t="s">
        <v>48</v>
      </c>
      <c r="E7" s="10">
        <v>6555</v>
      </c>
      <c r="F7" s="11">
        <f>E7/SUM($E$5:$E$9)</f>
        <v>9.9099711998548654E-3</v>
      </c>
      <c r="G7" s="53">
        <f t="shared" si="0"/>
        <v>4.5645152979155732E-3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79"/>
      <c r="D8" s="65" t="s">
        <v>49</v>
      </c>
      <c r="E8" s="10">
        <v>95126</v>
      </c>
      <c r="F8" s="11">
        <f>E8/SUM($E$5:$E$9)</f>
        <v>0.14381326016131105</v>
      </c>
      <c r="G8" s="53">
        <f t="shared" si="0"/>
        <v>6.6240134588789745E-2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80"/>
      <c r="D9" s="66" t="s">
        <v>50</v>
      </c>
      <c r="E9" s="13">
        <v>415428</v>
      </c>
      <c r="F9" s="14">
        <f>E9/SUM($E$5:$E$9)</f>
        <v>0.62805179490668295</v>
      </c>
      <c r="G9" s="54">
        <f t="shared" si="0"/>
        <v>0.28927955166780633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s="29" customFormat="1" ht="15" customHeight="1">
      <c r="B10" s="23"/>
      <c r="C10" s="178" t="s">
        <v>20</v>
      </c>
      <c r="D10" s="64" t="s">
        <v>13</v>
      </c>
      <c r="E10" s="7">
        <v>54465</v>
      </c>
      <c r="F10" s="8">
        <f>E10/SUM($E$10:$E$14)</f>
        <v>0.17975722131277394</v>
      </c>
      <c r="G10" s="47">
        <f t="shared" si="0"/>
        <v>3.7926212921582256E-2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s="29" customFormat="1" ht="15" customHeight="1">
      <c r="B11" s="23"/>
      <c r="C11" s="179"/>
      <c r="D11" s="65" t="s">
        <v>47</v>
      </c>
      <c r="E11" s="10">
        <v>2967</v>
      </c>
      <c r="F11" s="11">
        <f>E11/SUM($E$10:$E$14)</f>
        <v>9.7923377514917889E-3</v>
      </c>
      <c r="G11" s="53">
        <f t="shared" si="0"/>
        <v>2.0660437664249435E-3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s="29" customFormat="1" ht="15" customHeight="1">
      <c r="B12" s="23"/>
      <c r="C12" s="179"/>
      <c r="D12" s="65" t="s">
        <v>48</v>
      </c>
      <c r="E12" s="10">
        <v>133967</v>
      </c>
      <c r="F12" s="11">
        <f>E12/SUM($E$10:$E$14)</f>
        <v>0.44214698737920471</v>
      </c>
      <c r="G12" s="53">
        <f t="shared" si="0"/>
        <v>9.3286715624081695E-2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s="29" customFormat="1" ht="15" customHeight="1">
      <c r="B13" s="23"/>
      <c r="C13" s="179"/>
      <c r="D13" s="65" t="s">
        <v>49</v>
      </c>
      <c r="E13" s="10">
        <v>106504</v>
      </c>
      <c r="F13" s="11">
        <f>E13/SUM($E$10:$E$14)</f>
        <v>0.35150763056450335</v>
      </c>
      <c r="G13" s="53">
        <f t="shared" si="0"/>
        <v>7.4163102561281488E-2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s="29" customFormat="1" ht="15" customHeight="1">
      <c r="B14" s="23"/>
      <c r="C14" s="180"/>
      <c r="D14" s="66" t="s">
        <v>50</v>
      </c>
      <c r="E14" s="13">
        <v>5089</v>
      </c>
      <c r="F14" s="14">
        <f>E14/SUM($E$10:$E$14)</f>
        <v>1.6795822992026192E-2</v>
      </c>
      <c r="G14" s="54">
        <f t="shared" si="0"/>
        <v>3.5436793823176737E-3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s="29" customFormat="1" ht="15" customHeight="1">
      <c r="B15" s="23"/>
      <c r="C15" s="178" t="s">
        <v>21</v>
      </c>
      <c r="D15" s="64" t="s">
        <v>13</v>
      </c>
      <c r="E15" s="7">
        <v>98712</v>
      </c>
      <c r="F15" s="8">
        <f>E15/SUM($E$15:$E$19)</f>
        <v>0.20929921909289254</v>
      </c>
      <c r="G15" s="47">
        <f t="shared" si="0"/>
        <v>6.8737213438267275E-2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s="29" customFormat="1" ht="15" customHeight="1">
      <c r="B16" s="23"/>
      <c r="C16" s="179"/>
      <c r="D16" s="65" t="s">
        <v>47</v>
      </c>
      <c r="E16" s="10">
        <v>3107</v>
      </c>
      <c r="F16" s="11">
        <f>E16/SUM($E$15:$E$19)</f>
        <v>6.5877773089555178E-3</v>
      </c>
      <c r="G16" s="53">
        <f t="shared" si="0"/>
        <v>2.1635315073415232E-3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s="29" customFormat="1" ht="15" customHeight="1">
      <c r="B17" s="23"/>
      <c r="C17" s="179"/>
      <c r="D17" s="65" t="s">
        <v>48</v>
      </c>
      <c r="E17" s="10">
        <v>127732</v>
      </c>
      <c r="F17" s="11">
        <f>E17/SUM($E$15:$E$19)</f>
        <v>0.2708303737455765</v>
      </c>
      <c r="G17" s="53">
        <f t="shared" si="0"/>
        <v>8.8945029448261173E-2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s="29" customFormat="1" ht="15" customHeight="1">
      <c r="B18" s="23"/>
      <c r="C18" s="179"/>
      <c r="D18" s="65" t="s">
        <v>49</v>
      </c>
      <c r="E18" s="10">
        <v>213840</v>
      </c>
      <c r="F18" s="11">
        <f>E18/SUM($E$15:$E$19)</f>
        <v>0.45340531050757904</v>
      </c>
      <c r="G18" s="53">
        <f t="shared" si="0"/>
        <v>0.14890556084001008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s="29" customFormat="1" ht="15" customHeight="1">
      <c r="B19" s="23"/>
      <c r="C19" s="180"/>
      <c r="D19" s="66" t="s">
        <v>50</v>
      </c>
      <c r="E19" s="13">
        <v>28240</v>
      </c>
      <c r="F19" s="14">
        <f>E19/SUM($E$15:$E$19)</f>
        <v>5.9877319344996405E-2</v>
      </c>
      <c r="G19" s="54">
        <f t="shared" si="0"/>
        <v>1.9664670024887226E-2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s="29" customFormat="1" ht="15" customHeight="1">
      <c r="B20" s="23"/>
      <c r="C20" s="15" t="s">
        <v>15</v>
      </c>
      <c r="D20" s="16"/>
      <c r="E20" s="17">
        <f>SUM(E1:E19)</f>
        <v>1436078</v>
      </c>
      <c r="F20" s="63"/>
      <c r="G20" s="63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s="29" customFormat="1" ht="1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s="29" customFormat="1" ht="15" customHeight="1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s="29" customFormat="1" ht="15" customHeight="1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s="29" customFormat="1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s="29" customFormat="1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s="29" customFormat="1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s="29" customFormat="1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s="29" customFormat="1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s="29" customFormat="1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s="29" customFormat="1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s="29" customFormat="1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s="29" customFormat="1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s="29" customFormat="1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s="29" customFormat="1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s="29" customFormat="1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s="29" customFormat="1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s="29" customFormat="1" ht="15" customHeight="1" thickBot="1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</row>
    <row r="38" spans="2:17" s="29" customFormat="1" ht="15" customHeight="1"/>
    <row r="39" spans="2:17" ht="15" hidden="1" customHeight="1"/>
    <row r="40" spans="2:17" ht="15" hidden="1" customHeight="1"/>
    <row r="41" spans="2:17" ht="15" hidden="1" customHeight="1"/>
  </sheetData>
  <mergeCells count="4">
    <mergeCell ref="C3:G3"/>
    <mergeCell ref="C5:C9"/>
    <mergeCell ref="C10:C14"/>
    <mergeCell ref="C15:C1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S41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73" t="s">
        <v>52</v>
      </c>
      <c r="D3" s="173"/>
      <c r="E3" s="173"/>
      <c r="F3" s="173"/>
      <c r="G3" s="173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53</v>
      </c>
      <c r="E4" s="3" t="s">
        <v>3</v>
      </c>
      <c r="F4" s="55" t="s">
        <v>26</v>
      </c>
      <c r="G4" s="55" t="s">
        <v>54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81" t="s">
        <v>20</v>
      </c>
      <c r="D5" s="67" t="s">
        <v>55</v>
      </c>
      <c r="E5" s="34">
        <v>225530</v>
      </c>
      <c r="F5" s="61">
        <f t="shared" ref="F5:F28" si="0">E5/SUM(E5:E16)</f>
        <v>0.39247317441589313</v>
      </c>
      <c r="G5" s="35">
        <f t="shared" ref="G5:G28" si="1">E5/$E$29</f>
        <v>0.15995614025755542</v>
      </c>
      <c r="H5" s="24"/>
      <c r="I5" s="68">
        <f>G5+G17</f>
        <v>0.38192941730516494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82"/>
      <c r="D6" s="69" t="s">
        <v>56</v>
      </c>
      <c r="E6" s="37">
        <v>32875</v>
      </c>
      <c r="F6" s="11">
        <f t="shared" si="0"/>
        <v>4.9654195345268465E-2</v>
      </c>
      <c r="G6" s="38">
        <f t="shared" si="1"/>
        <v>2.3316446197699351E-2</v>
      </c>
      <c r="H6" s="24"/>
      <c r="I6" s="68">
        <f t="shared" ref="I6:I16" si="2">G6+G18</f>
        <v>6.3919333252479352E-2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82"/>
      <c r="D7" s="69" t="s">
        <v>57</v>
      </c>
      <c r="E7" s="37">
        <v>153958</v>
      </c>
      <c r="F7" s="11">
        <f t="shared" si="0"/>
        <v>0.22428079457849931</v>
      </c>
      <c r="G7" s="38">
        <f t="shared" si="1"/>
        <v>0.10919402049293982</v>
      </c>
      <c r="H7" s="24"/>
      <c r="I7" s="68">
        <f t="shared" si="2"/>
        <v>0.26501242243513773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82"/>
      <c r="D8" s="69" t="s">
        <v>58</v>
      </c>
      <c r="E8" s="37">
        <v>96289</v>
      </c>
      <c r="F8" s="11">
        <f t="shared" si="0"/>
        <v>0.12801153963759157</v>
      </c>
      <c r="G8" s="38">
        <f t="shared" si="1"/>
        <v>6.829254107772692E-2</v>
      </c>
      <c r="H8" s="24"/>
      <c r="I8" s="68">
        <f t="shared" si="2"/>
        <v>0.16401444307560059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82"/>
      <c r="D9" s="69" t="s">
        <v>59</v>
      </c>
      <c r="E9" s="37">
        <v>16842</v>
      </c>
      <c r="F9" s="11">
        <f t="shared" si="0"/>
        <v>2.1295696858119727E-2</v>
      </c>
      <c r="G9" s="38">
        <f t="shared" si="1"/>
        <v>1.1945112908339238E-2</v>
      </c>
      <c r="H9" s="24"/>
      <c r="I9" s="68">
        <f t="shared" si="2"/>
        <v>2.7874057855993374E-2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82"/>
      <c r="D10" s="69" t="s">
        <v>60</v>
      </c>
      <c r="E10" s="37">
        <v>4187</v>
      </c>
      <c r="F10" s="11">
        <f t="shared" si="0"/>
        <v>5.256873673069414E-3</v>
      </c>
      <c r="G10" s="38">
        <f t="shared" si="1"/>
        <v>2.9696109575594576E-3</v>
      </c>
      <c r="H10" s="24"/>
      <c r="I10" s="68">
        <f t="shared" si="2"/>
        <v>9.0286953641585607E-3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82"/>
      <c r="D11" s="69" t="s">
        <v>61</v>
      </c>
      <c r="E11" s="37">
        <v>4964</v>
      </c>
      <c r="F11" s="11">
        <f t="shared" si="0"/>
        <v>6.1985148038864336E-3</v>
      </c>
      <c r="G11" s="38">
        <f t="shared" si="1"/>
        <v>3.5206947201636371E-3</v>
      </c>
      <c r="H11" s="24"/>
      <c r="I11" s="68">
        <f t="shared" si="2"/>
        <v>6.2619286229501914E-3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82"/>
      <c r="D12" s="69" t="s">
        <v>62</v>
      </c>
      <c r="E12" s="37">
        <v>1678</v>
      </c>
      <c r="F12" s="11">
        <f t="shared" si="0"/>
        <v>2.0981871562936864E-3</v>
      </c>
      <c r="G12" s="38">
        <f t="shared" si="1"/>
        <v>1.1901139686612777E-3</v>
      </c>
      <c r="H12" s="24"/>
      <c r="I12" s="68">
        <f t="shared" si="2"/>
        <v>3.0823809939224752E-3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82"/>
      <c r="D13" s="69" t="s">
        <v>63</v>
      </c>
      <c r="E13" s="37">
        <v>3710</v>
      </c>
      <c r="F13" s="11">
        <f t="shared" si="0"/>
        <v>4.633283711822242E-3</v>
      </c>
      <c r="G13" s="38">
        <f t="shared" si="1"/>
        <v>2.6313008484704055E-3</v>
      </c>
      <c r="H13" s="24"/>
      <c r="I13" s="68">
        <f t="shared" si="2"/>
        <v>6.6115866602267171E-3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82"/>
      <c r="D14" s="69" t="s">
        <v>64</v>
      </c>
      <c r="E14" s="37">
        <v>6228</v>
      </c>
      <c r="F14" s="11">
        <f t="shared" si="0"/>
        <v>7.7594906744078837E-3</v>
      </c>
      <c r="G14" s="38">
        <f t="shared" si="1"/>
        <v>4.4171810469740393E-3</v>
      </c>
      <c r="H14" s="24"/>
      <c r="I14" s="68">
        <f t="shared" si="2"/>
        <v>1.1938729698733785E-2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182"/>
      <c r="D15" s="69" t="s">
        <v>65</v>
      </c>
      <c r="E15" s="37">
        <v>25953</v>
      </c>
      <c r="F15" s="11">
        <f t="shared" si="0"/>
        <v>3.2159572345716952E-2</v>
      </c>
      <c r="G15" s="38">
        <f t="shared" si="1"/>
        <v>1.840704876559365E-2</v>
      </c>
      <c r="H15" s="24"/>
      <c r="I15" s="68">
        <f t="shared" si="2"/>
        <v>5.6031813916673584E-2</v>
      </c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83"/>
      <c r="D16" s="70" t="s">
        <v>66</v>
      </c>
      <c r="E16" s="43">
        <v>2424</v>
      </c>
      <c r="F16" s="14">
        <f t="shared" si="0"/>
        <v>2.9061159113442825E-3</v>
      </c>
      <c r="G16" s="71">
        <f t="shared" si="1"/>
        <v>1.7192111204022273E-3</v>
      </c>
      <c r="H16" s="24"/>
      <c r="I16" s="68">
        <f t="shared" si="2"/>
        <v>4.2951908189587003E-3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>
      <c r="B17" s="23"/>
      <c r="C17" s="181" t="s">
        <v>21</v>
      </c>
      <c r="D17" s="67" t="s">
        <v>55</v>
      </c>
      <c r="E17" s="34">
        <v>312971</v>
      </c>
      <c r="F17" s="61">
        <f t="shared" si="0"/>
        <v>0.37467601887201296</v>
      </c>
      <c r="G17" s="35">
        <f t="shared" si="1"/>
        <v>0.22197327704760952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>
      <c r="B18" s="23"/>
      <c r="C18" s="182"/>
      <c r="D18" s="69" t="s">
        <v>56</v>
      </c>
      <c r="E18" s="37">
        <v>57248</v>
      </c>
      <c r="F18" s="11">
        <f t="shared" si="0"/>
        <v>2.962703819149206E-2</v>
      </c>
      <c r="G18" s="38">
        <f t="shared" si="1"/>
        <v>4.0602887054779997E-2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>
      <c r="B19" s="23"/>
      <c r="C19" s="182"/>
      <c r="D19" s="69" t="s">
        <v>57</v>
      </c>
      <c r="E19" s="37">
        <v>219696</v>
      </c>
      <c r="F19" s="11">
        <f t="shared" si="0"/>
        <v>0.11716863791245098</v>
      </c>
      <c r="G19" s="38">
        <f t="shared" si="1"/>
        <v>0.1558184019421979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>
      <c r="B20" s="23"/>
      <c r="C20" s="182"/>
      <c r="D20" s="69" t="s">
        <v>58</v>
      </c>
      <c r="E20" s="37">
        <v>134963</v>
      </c>
      <c r="F20" s="11">
        <f t="shared" si="0"/>
        <v>8.1531644460822367E-2</v>
      </c>
      <c r="G20" s="38">
        <f t="shared" si="1"/>
        <v>9.5721901997873685E-2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>
      <c r="B21" s="23"/>
      <c r="C21" s="182"/>
      <c r="D21" s="69" t="s">
        <v>59</v>
      </c>
      <c r="E21" s="37">
        <v>22459</v>
      </c>
      <c r="F21" s="11">
        <f t="shared" si="0"/>
        <v>1.4771945471598585E-2</v>
      </c>
      <c r="G21" s="38">
        <f t="shared" si="1"/>
        <v>1.5928944947654136E-2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>
      <c r="B22" s="23"/>
      <c r="C22" s="182"/>
      <c r="D22" s="69" t="s">
        <v>60</v>
      </c>
      <c r="E22" s="37">
        <v>8543</v>
      </c>
      <c r="F22" s="11">
        <f t="shared" si="0"/>
        <v>5.7032304063693523E-3</v>
      </c>
      <c r="G22" s="38">
        <f t="shared" si="1"/>
        <v>6.0590844065991035E-3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>
      <c r="B23" s="23"/>
      <c r="C23" s="182"/>
      <c r="D23" s="69" t="s">
        <v>61</v>
      </c>
      <c r="E23" s="37">
        <v>3865</v>
      </c>
      <c r="F23" s="11">
        <f t="shared" si="0"/>
        <v>2.5950395466569983E-3</v>
      </c>
      <c r="G23" s="38">
        <f t="shared" si="1"/>
        <v>2.7412339027865548E-3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>
      <c r="B24" s="23"/>
      <c r="C24" s="182"/>
      <c r="D24" s="69" t="s">
        <v>62</v>
      </c>
      <c r="E24" s="37">
        <v>2668</v>
      </c>
      <c r="F24" s="11">
        <f t="shared" si="0"/>
        <v>1.7960101378983045E-3</v>
      </c>
      <c r="G24" s="38">
        <f t="shared" si="1"/>
        <v>1.8922670252611974E-3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>
      <c r="B25" s="23"/>
      <c r="C25" s="182"/>
      <c r="D25" s="69" t="s">
        <v>63</v>
      </c>
      <c r="E25" s="37">
        <v>5612</v>
      </c>
      <c r="F25" s="11">
        <f t="shared" si="0"/>
        <v>3.7846116288464014E-3</v>
      </c>
      <c r="G25" s="38">
        <f t="shared" si="1"/>
        <v>3.9802858117563115E-3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>
      <c r="B26" s="23"/>
      <c r="C26" s="182"/>
      <c r="D26" s="69" t="s">
        <v>64</v>
      </c>
      <c r="E26" s="37">
        <v>10605</v>
      </c>
      <c r="F26" s="11">
        <f t="shared" si="0"/>
        <v>7.1789525701733302E-3</v>
      </c>
      <c r="G26" s="38">
        <f t="shared" si="1"/>
        <v>7.5215486517597446E-3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>
      <c r="B27" s="23"/>
      <c r="C27" s="182"/>
      <c r="D27" s="69" t="s">
        <v>65</v>
      </c>
      <c r="E27" s="37">
        <v>53049</v>
      </c>
      <c r="F27" s="11">
        <f t="shared" si="0"/>
        <v>3.6170676994197584E-2</v>
      </c>
      <c r="G27" s="38">
        <f t="shared" si="1"/>
        <v>3.7624765151079931E-2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>
      <c r="B28" s="23"/>
      <c r="C28" s="183"/>
      <c r="D28" s="70" t="s">
        <v>66</v>
      </c>
      <c r="E28" s="43">
        <v>3632</v>
      </c>
      <c r="F28" s="14">
        <f t="shared" si="0"/>
        <v>2.5693610765849285E-3</v>
      </c>
      <c r="G28" s="71">
        <f t="shared" si="1"/>
        <v>2.5759796985564726E-3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>
      <c r="B29" s="23"/>
      <c r="C29" s="15" t="s">
        <v>15</v>
      </c>
      <c r="D29" s="16"/>
      <c r="E29" s="17">
        <f>SUM(E5:E28)</f>
        <v>1409949</v>
      </c>
      <c r="F29" s="72"/>
      <c r="G29" s="6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hidden="1"/>
    <row r="33" hidden="1"/>
    <row r="34" hidden="1"/>
    <row r="35" hidden="1"/>
    <row r="36" hidden="1"/>
    <row r="37" hidden="1"/>
    <row r="38" hidden="1"/>
    <row r="39" hidden="1"/>
    <row r="40" hidden="1"/>
    <row r="41" hidden="1"/>
  </sheetData>
  <mergeCells count="3">
    <mergeCell ref="C3:G3"/>
    <mergeCell ref="C17:C28"/>
    <mergeCell ref="C5:C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Índice</vt:lpstr>
      <vt:lpstr>Perfil</vt:lpstr>
      <vt:lpstr>Escolaridade</vt:lpstr>
      <vt:lpstr>Ocupação</vt:lpstr>
      <vt:lpstr>Registro</vt:lpstr>
      <vt:lpstr>Fx.Renda</vt:lpstr>
      <vt:lpstr>Despesa Transporte</vt:lpstr>
      <vt:lpstr>Respon. Despesa</vt:lpstr>
      <vt:lpstr>Meio Trabalho</vt:lpstr>
      <vt:lpstr>Meio Estudo</vt:lpstr>
      <vt:lpstr>Transporte</vt:lpstr>
      <vt:lpstr>Linha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2016-02-19T16:31:08Z</dcterms:created>
  <dcterms:modified xsi:type="dcterms:W3CDTF">2016-02-22T18:48:44Z</dcterms:modified>
</cp:coreProperties>
</file>