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20115" windowHeight="7995" tabRatio="911" activeTab="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E11" i="3"/>
  <c r="F19" i="1"/>
  <c r="F18" i="9"/>
  <c r="F17" i="11"/>
  <c r="F18"/>
  <c r="F19"/>
  <c r="F20"/>
  <c r="F21"/>
  <c r="F22"/>
  <c r="F23"/>
  <c r="F24"/>
  <c r="F25"/>
  <c r="F26"/>
  <c r="F16"/>
  <c r="F7"/>
  <c r="F8"/>
  <c r="F9"/>
  <c r="F10"/>
  <c r="F11"/>
  <c r="F12"/>
  <c r="F13"/>
  <c r="F14"/>
  <c r="F15"/>
  <c r="F6"/>
  <c r="E27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E29"/>
  <c r="G8" s="1"/>
  <c r="F5" i="6"/>
  <c r="E20"/>
  <c r="G19" s="1"/>
  <c r="F19"/>
  <c r="F18"/>
  <c r="F17"/>
  <c r="F16"/>
  <c r="F15"/>
  <c r="F14"/>
  <c r="F13"/>
  <c r="F12"/>
  <c r="F11"/>
  <c r="F10"/>
  <c r="F9"/>
  <c r="F8"/>
  <c r="F7"/>
  <c r="F6"/>
  <c r="G11" i="5"/>
  <c r="G18"/>
  <c r="F18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0" i="1"/>
  <c r="F21"/>
  <c r="F22"/>
  <c r="F18"/>
  <c r="F13"/>
  <c r="F14"/>
  <c r="F15"/>
  <c r="F16"/>
  <c r="F17"/>
  <c r="F12"/>
  <c r="F6"/>
  <c r="F7"/>
  <c r="F8"/>
  <c r="F9"/>
  <c r="F10"/>
  <c r="F11"/>
  <c r="F5"/>
  <c r="E23"/>
  <c r="G12" s="1"/>
  <c r="G12" i="5" l="1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8" i="1"/>
  <c r="G9" i="11"/>
  <c r="G12"/>
  <c r="G7"/>
  <c r="G15"/>
  <c r="G18"/>
  <c r="G22"/>
  <c r="G26"/>
  <c r="G6"/>
  <c r="G14"/>
  <c r="G16"/>
  <c r="G20"/>
  <c r="G24"/>
  <c r="G5"/>
  <c r="G10"/>
  <c r="G13"/>
  <c r="G17"/>
  <c r="G19"/>
  <c r="G21"/>
  <c r="G23"/>
  <c r="G25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I13" s="1"/>
  <c r="G9"/>
  <c r="G5"/>
  <c r="F26"/>
  <c r="F22"/>
  <c r="F18"/>
  <c r="G26"/>
  <c r="G22"/>
  <c r="G18"/>
  <c r="G14"/>
  <c r="G10"/>
  <c r="G6"/>
  <c r="I6" s="1"/>
  <c r="F27"/>
  <c r="F23"/>
  <c r="F19"/>
  <c r="G27"/>
  <c r="G23"/>
  <c r="G19"/>
  <c r="G15"/>
  <c r="G11"/>
  <c r="I11" s="1"/>
  <c r="G7"/>
  <c r="I7" s="1"/>
  <c r="F28"/>
  <c r="F24"/>
  <c r="F20"/>
  <c r="G28"/>
  <c r="G24"/>
  <c r="G20"/>
  <c r="I8" s="1"/>
  <c r="G16"/>
  <c r="I16" s="1"/>
  <c r="G12"/>
  <c r="I12" s="1"/>
  <c r="G6" i="6"/>
  <c r="G8"/>
  <c r="G11"/>
  <c r="G13"/>
  <c r="G16"/>
  <c r="G18"/>
  <c r="G5"/>
  <c r="G7"/>
  <c r="G9"/>
  <c r="G10"/>
  <c r="G12"/>
  <c r="G14"/>
  <c r="G15"/>
  <c r="G17"/>
  <c r="G5" i="1"/>
  <c r="I7" i="11" l="1"/>
  <c r="I13"/>
  <c r="I9"/>
  <c r="I15" i="7"/>
  <c r="I10"/>
  <c r="I5"/>
  <c r="I12" i="11"/>
  <c r="I6"/>
  <c r="I15"/>
  <c r="I5"/>
  <c r="I14"/>
  <c r="I8"/>
  <c r="I10"/>
  <c r="I14" i="7"/>
  <c r="I9"/>
</calcChain>
</file>

<file path=xl/sharedStrings.xml><?xml version="1.0" encoding="utf-8"?>
<sst xmlns="http://schemas.openxmlformats.org/spreadsheetml/2006/main" count="406" uniqueCount="206">
  <si>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</si>
  <si>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</si>
  <si>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</si>
  <si>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</si>
  <si>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</si>
  <si>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</si>
  <si>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</si>
  <si>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</si>
  <si>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</si>
  <si>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</si>
  <si>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</si>
  <si>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</si>
  <si>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</si>
  <si>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</si>
  <si>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</si>
  <si>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</si>
  <si>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</si>
  <si>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</si>
  <si>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</si>
  <si>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</si>
  <si>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</si>
  <si>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</si>
  <si>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</si>
  <si>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</si>
  <si>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</si>
  <si>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</si>
  <si>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</si>
  <si>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</si>
  <si>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</si>
  <si>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</si>
  <si>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</si>
  <si>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</si>
  <si>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Até R$ 776,00</t>
  </si>
  <si>
    <t>De R$ 776,00 a R$ 1.147,00</t>
  </si>
  <si>
    <t>De R$ 1.147,00 a R$ 1.685,00</t>
  </si>
  <si>
    <t>De R$ 1.685,00 a R$ 2,654,00</t>
  </si>
  <si>
    <t>De R$ 2,654,00 a R$ 5241,00</t>
  </si>
  <si>
    <t>De R$ 5241,00 a R$ 9.263,00</t>
  </si>
  <si>
    <t>Acima de R$ 9.263,00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</si>
  <si>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</si>
  <si>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</si>
  <si>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</si>
  <si>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</si>
  <si>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</si>
  <si>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</si>
  <si>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</si>
  <si>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</si>
  <si>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</si>
  <si>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</si>
  <si>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</si>
  <si>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</si>
  <si>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</si>
  <si>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</si>
  <si>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</si>
  <si>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</si>
  <si>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</si>
  <si>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</si>
  <si>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</si>
  <si>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</si>
  <si>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</si>
  <si>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</si>
  <si>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</si>
  <si>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</si>
  <si>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</si>
  <si>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</si>
  <si>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</si>
  <si>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</si>
  <si>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</si>
  <si>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</si>
  <si>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</si>
  <si>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</si>
  <si>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</si>
  <si>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</si>
  <si>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</si>
  <si>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</si>
  <si>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</si>
  <si>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</si>
  <si>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</si>
  <si>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</si>
  <si>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</si>
  <si>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</si>
  <si>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</si>
  <si>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</si>
  <si>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</si>
  <si>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</si>
  <si>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</si>
  <si>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</si>
  <si>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</si>
  <si>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</si>
  <si>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</si>
  <si>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</si>
  <si>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</si>
  <si>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</si>
  <si>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</si>
  <si>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</si>
  <si>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</si>
  <si>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</si>
  <si>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</si>
  <si>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</si>
  <si>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</si>
  <si>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</si>
  <si>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</si>
  <si>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</si>
  <si>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</si>
  <si>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</si>
  <si>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</si>
  <si>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</si>
  <si>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</si>
  <si>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</si>
  <si>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</si>
  <si>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</si>
  <si>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</si>
  <si>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</si>
  <si>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</si>
  <si>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</si>
  <si>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</si>
  <si>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</si>
  <si>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</si>
  <si>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</si>
  <si>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</si>
  <si>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</si>
  <si>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</si>
  <si>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</si>
  <si>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</si>
  <si>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</si>
  <si>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6084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</si>
  <si>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</si>
  <si>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</si>
  <si>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</si>
  <si>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</si>
  <si>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</si>
  <si>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</si>
  <si>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</si>
  <si>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</si>
  <si>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</si>
  <si>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</si>
  <si>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</si>
  <si>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</si>
  <si>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</si>
  <si>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</si>
  <si>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</si>
  <si>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</si>
  <si>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</si>
  <si>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</si>
  <si>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</si>
  <si>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</si>
  <si>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</si>
  <si>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</si>
  <si>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</si>
  <si>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</si>
  <si>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</si>
  <si>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</si>
  <si>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</si>
  <si>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</si>
  <si>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</si>
  <si>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</si>
  <si>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</si>
  <si>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</si>
  <si>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</si>
  <si>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</si>
  <si>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</si>
  <si>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</si>
  <si>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</si>
  <si>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</si>
  <si>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</si>
  <si>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</si>
  <si>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</si>
  <si>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</si>
  <si>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</si>
  <si>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</si>
  <si>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</si>
  <si>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</si>
  <si>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</si>
  <si>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</si>
  <si>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</si>
  <si>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</si>
  <si>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TERM. VARGINHA</t>
  </si>
  <si>
    <t>JD. CHACARA DO SOL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</si>
  <si>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</si>
  <si>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</si>
  <si>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</si>
  <si>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</si>
  <si>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</si>
  <si>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</si>
  <si>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</si>
  <si>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</si>
  <si>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</si>
  <si>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</si>
  <si>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</si>
  <si>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</si>
  <si>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TERMINAL CAMPO LIMPO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</si>
  <si>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</si>
  <si>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</si>
  <si>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</si>
  <si>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</si>
  <si>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</si>
  <si>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</si>
  <si>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</si>
  <si>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</si>
  <si>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</si>
  <si>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</si>
  <si>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</si>
  <si>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</si>
  <si>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</si>
  <si>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</si>
  <si>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Os usuários iniciaram o cadastro e o preenchimento da pesquisa em Abril de 2013. Sendo assim, os dados aqui apresentados referem-se aos usuários que responderam entre Abr/13 e Fev/16.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</si>
</sst>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0" fillId="2" borderId="0" xfId="2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159E-2"/>
          <c:y val="0.16805179352580923"/>
          <c:w val="0.93583310706851353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0.56271331767777277</c:v>
                </c:pt>
                <c:pt idx="7">
                  <c:v>0.43725276905062038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</c:title>
    <c:plotArea>
      <c:layout>
        <c:manualLayout>
          <c:layoutTarget val="inner"/>
          <c:xMode val="edge"/>
          <c:yMode val="edge"/>
          <c:x val="2.8985507246376812E-2"/>
          <c:y val="0.26215296004666122"/>
          <c:w val="0.96837944664031717"/>
          <c:h val="0.60094889180519229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1.3203524216338891E-2</c:v>
                </c:pt>
                <c:pt idx="1">
                  <c:v>9.8975837868701989E-3</c:v>
                </c:pt>
                <c:pt idx="2">
                  <c:v>0.14400283325021501</c:v>
                </c:pt>
                <c:pt idx="3">
                  <c:v>0.62925041739846921</c:v>
                </c:pt>
              </c:numCache>
            </c:numRef>
          </c:val>
        </c:ser>
        <c:dLbls>
          <c:showVal val="1"/>
        </c:dLbls>
        <c:overlap val="-25"/>
        <c:axId val="76117888"/>
        <c:axId val="76119424"/>
      </c:barChart>
      <c:catAx>
        <c:axId val="761178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119424"/>
        <c:crosses val="autoZero"/>
        <c:auto val="1"/>
        <c:lblAlgn val="ctr"/>
        <c:lblOffset val="100"/>
      </c:catAx>
      <c:valAx>
        <c:axId val="76119424"/>
        <c:scaling>
          <c:orientation val="minMax"/>
        </c:scaling>
        <c:delete val="1"/>
        <c:axPos val="l"/>
        <c:numFmt formatCode="0.0%" sourceLinked="1"/>
        <c:tickLblPos val="none"/>
        <c:crossAx val="7611788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9.7802095713429935E-3</c:v>
                </c:pt>
                <c:pt idx="1">
                  <c:v>0.43989479787673669</c:v>
                </c:pt>
                <c:pt idx="2">
                  <c:v>0.35375014816072475</c:v>
                </c:pt>
                <c:pt idx="3">
                  <c:v>1.6984825138310039E-2</c:v>
                </c:pt>
              </c:numCache>
            </c:numRef>
          </c:val>
        </c:ser>
        <c:dLbls>
          <c:showVal val="1"/>
        </c:dLbls>
        <c:overlap val="-25"/>
        <c:axId val="76147712"/>
        <c:axId val="76305152"/>
      </c:barChart>
      <c:catAx>
        <c:axId val="76147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305152"/>
        <c:crosses val="autoZero"/>
        <c:auto val="1"/>
        <c:lblAlgn val="ctr"/>
        <c:lblOffset val="100"/>
      </c:catAx>
      <c:valAx>
        <c:axId val="76305152"/>
        <c:scaling>
          <c:orientation val="minMax"/>
        </c:scaling>
        <c:delete val="1"/>
        <c:axPos val="l"/>
        <c:numFmt formatCode="0.0%" sourceLinked="1"/>
        <c:tickLblPos val="none"/>
        <c:crossAx val="761477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6.7260004076363884E-3</c:v>
                </c:pt>
                <c:pt idx="1">
                  <c:v>0.26980176107154841</c:v>
                </c:pt>
                <c:pt idx="2">
                  <c:v>0.45517543805470972</c:v>
                </c:pt>
                <c:pt idx="3">
                  <c:v>6.0486651967051448E-2</c:v>
                </c:pt>
              </c:numCache>
            </c:numRef>
          </c:val>
        </c:ser>
        <c:dLbls>
          <c:showVal val="1"/>
        </c:dLbls>
        <c:overlap val="-25"/>
        <c:axId val="76333440"/>
        <c:axId val="76334976"/>
      </c:barChart>
      <c:catAx>
        <c:axId val="76333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334976"/>
        <c:crosses val="autoZero"/>
        <c:auto val="1"/>
        <c:lblAlgn val="ctr"/>
        <c:lblOffset val="100"/>
      </c:catAx>
      <c:valAx>
        <c:axId val="76334976"/>
        <c:scaling>
          <c:orientation val="minMax"/>
        </c:scaling>
        <c:delete val="1"/>
        <c:axPos val="l"/>
        <c:numFmt formatCode="0.0%" sourceLinked="1"/>
        <c:tickLblPos val="none"/>
        <c:crossAx val="7633344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0.38179553316577663</c:v>
                </c:pt>
                <c:pt idx="1">
                  <c:v>6.3959131931650065E-2</c:v>
                </c:pt>
                <c:pt idx="2">
                  <c:v>0.26477899564975882</c:v>
                </c:pt>
                <c:pt idx="3">
                  <c:v>0.16407242519070114</c:v>
                </c:pt>
                <c:pt idx="4">
                  <c:v>2.7921838650600286E-2</c:v>
                </c:pt>
                <c:pt idx="5">
                  <c:v>9.0249630147006266E-3</c:v>
                </c:pt>
                <c:pt idx="6">
                  <c:v>6.2723767935807823E-3</c:v>
                </c:pt>
                <c:pt idx="7">
                  <c:v>3.0805042099995052E-3</c:v>
                </c:pt>
                <c:pt idx="8">
                  <c:v>6.6374175736543676E-3</c:v>
                </c:pt>
                <c:pt idx="9">
                  <c:v>1.1977599832809948E-2</c:v>
                </c:pt>
                <c:pt idx="10">
                  <c:v>5.6166095617310771E-2</c:v>
                </c:pt>
                <c:pt idx="11">
                  <c:v>4.3131183694570174E-3</c:v>
                </c:pt>
              </c:numCache>
            </c:numRef>
          </c:val>
        </c:ser>
        <c:dLbls>
          <c:showVal val="1"/>
        </c:dLbls>
        <c:shape val="box"/>
        <c:axId val="76282112"/>
        <c:axId val="76357632"/>
        <c:axId val="0"/>
      </c:bar3DChart>
      <c:catAx>
        <c:axId val="7628211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6357632"/>
        <c:crosses val="autoZero"/>
        <c:auto val="1"/>
        <c:lblAlgn val="ctr"/>
        <c:lblOffset val="100"/>
      </c:catAx>
      <c:valAx>
        <c:axId val="76357632"/>
        <c:scaling>
          <c:orientation val="minMax"/>
        </c:scaling>
        <c:delete val="1"/>
        <c:axPos val="l"/>
        <c:numFmt formatCode="0.0%" sourceLinked="1"/>
        <c:tickLblPos val="none"/>
        <c:crossAx val="762821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Estudo'!$D$5:$D$15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Estudo'!$I$5:$I$15</c:f>
              <c:numCache>
                <c:formatCode>0.0%</c:formatCode>
                <c:ptCount val="11"/>
                <c:pt idx="0">
                  <c:v>0.41035769759133167</c:v>
                </c:pt>
                <c:pt idx="1">
                  <c:v>6.3415217917041689E-2</c:v>
                </c:pt>
                <c:pt idx="2">
                  <c:v>0.25854502571722765</c:v>
                </c:pt>
                <c:pt idx="3">
                  <c:v>0.14531891606186098</c:v>
                </c:pt>
                <c:pt idx="4">
                  <c:v>2.09916403427634E-2</c:v>
                </c:pt>
                <c:pt idx="5">
                  <c:v>6.9375431633062652E-3</c:v>
                </c:pt>
                <c:pt idx="6">
                  <c:v>3.0436831358313411E-3</c:v>
                </c:pt>
                <c:pt idx="7">
                  <c:v>1.5746971400647731E-3</c:v>
                </c:pt>
                <c:pt idx="8">
                  <c:v>4.9619414948652808E-3</c:v>
                </c:pt>
                <c:pt idx="9">
                  <c:v>1.5261298501843712E-2</c:v>
                </c:pt>
                <c:pt idx="10">
                  <c:v>6.9592338933863213E-2</c:v>
                </c:pt>
              </c:numCache>
            </c:numRef>
          </c:val>
        </c:ser>
        <c:dLbls>
          <c:showVal val="1"/>
        </c:dLbls>
        <c:shape val="box"/>
        <c:axId val="76403072"/>
        <c:axId val="76404608"/>
        <c:axId val="0"/>
      </c:bar3DChart>
      <c:catAx>
        <c:axId val="7640307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6404608"/>
        <c:crosses val="autoZero"/>
        <c:auto val="1"/>
        <c:lblAlgn val="ctr"/>
        <c:lblOffset val="100"/>
      </c:catAx>
      <c:valAx>
        <c:axId val="76404608"/>
        <c:scaling>
          <c:orientation val="minMax"/>
        </c:scaling>
        <c:delete val="1"/>
        <c:axPos val="l"/>
        <c:numFmt formatCode="0.0%" sourceLinked="1"/>
        <c:tickLblPos val="none"/>
        <c:crossAx val="764030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347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3.5683505741193756E-2</c:v>
                </c:pt>
                <c:pt idx="1">
                  <c:v>0.23464113637945894</c:v>
                </c:pt>
                <c:pt idx="2">
                  <c:v>0.42104808294782631</c:v>
                </c:pt>
                <c:pt idx="3">
                  <c:v>0.19435915410117849</c:v>
                </c:pt>
                <c:pt idx="4">
                  <c:v>0.1142681208303425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254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3.6124319645207577E-2</c:v>
                </c:pt>
                <c:pt idx="1">
                  <c:v>0.26432391410039013</c:v>
                </c:pt>
                <c:pt idx="2">
                  <c:v>0.43522903795757195</c:v>
                </c:pt>
                <c:pt idx="3">
                  <c:v>0.17802587423367444</c:v>
                </c:pt>
                <c:pt idx="4">
                  <c:v>8.6296854063155903E-2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3.6011679463609822E-2</c:v>
                </c:pt>
                <c:pt idx="1">
                  <c:v>0.22003258401079551</c:v>
                </c:pt>
                <c:pt idx="2">
                  <c:v>0.40608705055928834</c:v>
                </c:pt>
                <c:pt idx="3">
                  <c:v>0.20531335662329969</c:v>
                </c:pt>
                <c:pt idx="4">
                  <c:v>0.13255532934300665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15E-2"/>
          <c:y val="0.32942729658792691"/>
          <c:w val="0.93829729644763382"/>
          <c:h val="0.6676456692913392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4.1851044726079457E-2</c:v>
                </c:pt>
                <c:pt idx="1">
                  <c:v>0.23050912456110942</c:v>
                </c:pt>
                <c:pt idx="2">
                  <c:v>0.41510036213496587</c:v>
                </c:pt>
                <c:pt idx="3">
                  <c:v>0.18494946873859</c:v>
                </c:pt>
                <c:pt idx="4">
                  <c:v>0.12758999983925526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691"/>
          <c:w val="0.90260168809444985"/>
          <c:h val="0.64097900262467367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5.1624893674042487E-2</c:v>
                </c:pt>
                <c:pt idx="1">
                  <c:v>0.28169911793150859</c:v>
                </c:pt>
                <c:pt idx="2">
                  <c:v>0.42480045676466133</c:v>
                </c:pt>
                <c:pt idx="3">
                  <c:v>0.1567297048507941</c:v>
                </c:pt>
                <c:pt idx="4">
                  <c:v>8.5145826778993489E-2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368"/>
          <c:y val="1.6806722689075647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701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34321</c:v>
                </c:pt>
                <c:pt idx="1">
                  <c:v>513935</c:v>
                </c:pt>
                <c:pt idx="2">
                  <c:v>579462</c:v>
                </c:pt>
                <c:pt idx="3">
                  <c:v>259922</c:v>
                </c:pt>
                <c:pt idx="4">
                  <c:v>170337</c:v>
                </c:pt>
                <c:pt idx="5">
                  <c:v>4814</c:v>
                </c:pt>
                <c:pt idx="6">
                  <c:v>2</c:v>
                </c:pt>
              </c:numCache>
            </c:numRef>
          </c:val>
        </c:ser>
        <c:dLbls>
          <c:showVal val="1"/>
        </c:dLbls>
        <c:shape val="box"/>
        <c:axId val="52050176"/>
        <c:axId val="53583872"/>
        <c:axId val="0"/>
      </c:bar3DChart>
      <c:catAx>
        <c:axId val="52050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53583872"/>
        <c:crosses val="autoZero"/>
        <c:auto val="1"/>
        <c:lblAlgn val="ctr"/>
        <c:lblOffset val="100"/>
      </c:catAx>
      <c:valAx>
        <c:axId val="53583872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5205017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25"/>
          <c:w val="0.93829727279175112"/>
          <c:h val="0.6808393902685249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5.507906794050451E-2</c:v>
                </c:pt>
                <c:pt idx="1">
                  <c:v>0.36585796359966088</c:v>
                </c:pt>
                <c:pt idx="2">
                  <c:v>0.41698798505403367</c:v>
                </c:pt>
                <c:pt idx="3">
                  <c:v>0.10679703367814464</c:v>
                </c:pt>
                <c:pt idx="4">
                  <c:v>5.5277949727656255E-2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5949E-2"/>
          <c:y val="0.32809913686162362"/>
          <c:w val="0.93852678515601906"/>
          <c:h val="0.6620441101578732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9.3016608455857339E-2</c:v>
                </c:pt>
                <c:pt idx="1">
                  <c:v>0.43949524014340818</c:v>
                </c:pt>
                <c:pt idx="2">
                  <c:v>0.36104812123818886</c:v>
                </c:pt>
                <c:pt idx="3">
                  <c:v>6.2852701698412658E-2</c:v>
                </c:pt>
                <c:pt idx="4">
                  <c:v>4.3587328464132977E-2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25"/>
          <c:w val="0.90400228971955432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0.13802947461680126</c:v>
                </c:pt>
                <c:pt idx="1">
                  <c:v>0.43567415768742251</c:v>
                </c:pt>
                <c:pt idx="2">
                  <c:v>0.31076183093180421</c:v>
                </c:pt>
                <c:pt idx="3">
                  <c:v>6.8552615568033756E-2</c:v>
                </c:pt>
                <c:pt idx="4">
                  <c:v>4.6981921195938248E-2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1.8966477050953091E-2</c:v>
                </c:pt>
                <c:pt idx="1">
                  <c:v>3.0678073470223506E-2</c:v>
                </c:pt>
                <c:pt idx="2">
                  <c:v>0.15287271005432523</c:v>
                </c:pt>
                <c:pt idx="3">
                  <c:v>0.62351149531932859</c:v>
                </c:pt>
                <c:pt idx="4">
                  <c:v>0.15862452889346754</c:v>
                </c:pt>
                <c:pt idx="5">
                  <c:v>1.2136137502929397E-8</c:v>
                </c:pt>
              </c:numCache>
            </c:numRef>
          </c:val>
        </c:ser>
        <c:dLbls>
          <c:showVal val="1"/>
        </c:dLbls>
        <c:overlap val="-25"/>
        <c:axId val="69245568"/>
        <c:axId val="69263744"/>
      </c:barChart>
      <c:catAx>
        <c:axId val="69245568"/>
        <c:scaling>
          <c:orientation val="minMax"/>
        </c:scaling>
        <c:axPos val="b"/>
        <c:majorTickMark val="none"/>
        <c:tickLblPos val="nextTo"/>
        <c:crossAx val="69263744"/>
        <c:crosses val="autoZero"/>
        <c:auto val="1"/>
        <c:lblAlgn val="ctr"/>
        <c:lblOffset val="100"/>
      </c:catAx>
      <c:valAx>
        <c:axId val="69263744"/>
        <c:scaling>
          <c:orientation val="minMax"/>
        </c:scaling>
        <c:delete val="1"/>
        <c:axPos val="l"/>
        <c:numFmt formatCode="0.0%" sourceLinked="1"/>
        <c:tickLblPos val="none"/>
        <c:crossAx val="692455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43"/>
          <c:w val="0.99289107284313805"/>
          <c:h val="0.82095131656930076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292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1.8210786979863194E-2</c:v>
                </c:pt>
                <c:pt idx="1">
                  <c:v>0.44265457733185737</c:v>
                </c:pt>
                <c:pt idx="2">
                  <c:v>0.19974341090727599</c:v>
                </c:pt>
                <c:pt idx="3">
                  <c:v>0.31080361656247402</c:v>
                </c:pt>
                <c:pt idx="4">
                  <c:v>2.8587608218529445E-2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12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0.11927178603348913</c:v>
                </c:pt>
                <c:pt idx="1">
                  <c:v>0.24322064575651667</c:v>
                </c:pt>
                <c:pt idx="2">
                  <c:v>0.11821143576551843</c:v>
                </c:pt>
                <c:pt idx="3">
                  <c:v>7.354858550555643E-2</c:v>
                </c:pt>
                <c:pt idx="4">
                  <c:v>5.3978555937480979E-2</c:v>
                </c:pt>
                <c:pt idx="5">
                  <c:v>1.5347849346971594E-2</c:v>
                </c:pt>
                <c:pt idx="6">
                  <c:v>6.8073846508692627E-3</c:v>
                </c:pt>
              </c:numCache>
            </c:numRef>
          </c:val>
        </c:ser>
        <c:dLbls>
          <c:showVal val="1"/>
        </c:dLbls>
        <c:overlap val="-25"/>
        <c:axId val="73698688"/>
        <c:axId val="73725056"/>
      </c:barChart>
      <c:catAx>
        <c:axId val="736986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3725056"/>
        <c:crosses val="autoZero"/>
        <c:auto val="1"/>
        <c:lblAlgn val="ctr"/>
        <c:lblOffset val="100"/>
      </c:catAx>
      <c:valAx>
        <c:axId val="73725056"/>
        <c:scaling>
          <c:orientation val="minMax"/>
        </c:scaling>
        <c:delete val="1"/>
        <c:axPos val="l"/>
        <c:numFmt formatCode="0.0%" sourceLinked="1"/>
        <c:tickLblPos val="none"/>
        <c:crossAx val="7369868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0.19637985946838452</c:v>
                </c:pt>
                <c:pt idx="1">
                  <c:v>0.25074784807103578</c:v>
                </c:pt>
                <c:pt idx="2">
                  <c:v>0.10964801215497594</c:v>
                </c:pt>
                <c:pt idx="3">
                  <c:v>6.1948378410094561E-2</c:v>
                </c:pt>
                <c:pt idx="4">
                  <c:v>3.1188301247408522E-2</c:v>
                </c:pt>
                <c:pt idx="5">
                  <c:v>6.1166045947620784E-3</c:v>
                </c:pt>
                <c:pt idx="6">
                  <c:v>2.0196530149651963E-3</c:v>
                </c:pt>
              </c:numCache>
            </c:numRef>
          </c:val>
        </c:ser>
        <c:dLbls>
          <c:showVal val="1"/>
        </c:dLbls>
        <c:overlap val="-25"/>
        <c:axId val="75985280"/>
        <c:axId val="75986816"/>
      </c:barChart>
      <c:catAx>
        <c:axId val="75985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986816"/>
        <c:crosses val="autoZero"/>
        <c:auto val="1"/>
        <c:lblAlgn val="ctr"/>
        <c:lblOffset val="100"/>
      </c:catAx>
      <c:valAx>
        <c:axId val="75986816"/>
        <c:scaling>
          <c:orientation val="minMax"/>
        </c:scaling>
        <c:delete val="1"/>
        <c:axPos val="l"/>
        <c:numFmt formatCode="0.0%" sourceLinked="1"/>
        <c:tickLblPos val="none"/>
        <c:crossAx val="759852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11"/>
          <c:w val="0.96837944664031694"/>
          <c:h val="0.60094889180519195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4.1138504014975749E-2</c:v>
                </c:pt>
                <c:pt idx="1">
                  <c:v>0.21688674949586939</c:v>
                </c:pt>
                <c:pt idx="2">
                  <c:v>0.30694941347383942</c:v>
                </c:pt>
                <c:pt idx="3">
                  <c:v>0.15743330659092059</c:v>
                </c:pt>
                <c:pt idx="4">
                  <c:v>3.9280990481146597E-2</c:v>
                </c:pt>
              </c:numCache>
            </c:numRef>
          </c:val>
        </c:ser>
        <c:dLbls>
          <c:showVal val="1"/>
        </c:dLbls>
        <c:overlap val="-25"/>
        <c:axId val="76068736"/>
        <c:axId val="76070272"/>
      </c:barChart>
      <c:catAx>
        <c:axId val="76068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070272"/>
        <c:crosses val="autoZero"/>
        <c:auto val="1"/>
        <c:lblAlgn val="ctr"/>
        <c:lblOffset val="100"/>
      </c:catAx>
      <c:valAx>
        <c:axId val="76070272"/>
        <c:scaling>
          <c:orientation val="minMax"/>
        </c:scaling>
        <c:delete val="1"/>
        <c:axPos val="l"/>
        <c:numFmt formatCode="0.0%" sourceLinked="1"/>
        <c:tickLblPos val="none"/>
        <c:crossAx val="760687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1.9771848501254161E-2</c:v>
                </c:pt>
                <c:pt idx="1">
                  <c:v>5.7306966597364818E-2</c:v>
                </c:pt>
                <c:pt idx="2">
                  <c:v>0.33321587257857321</c:v>
                </c:pt>
                <c:pt idx="3">
                  <c:v>0.31754447224348975</c:v>
                </c:pt>
                <c:pt idx="4">
                  <c:v>6.5664833211067364E-2</c:v>
                </c:pt>
              </c:numCache>
            </c:numRef>
          </c:val>
        </c:ser>
        <c:dLbls>
          <c:showVal val="1"/>
        </c:dLbls>
        <c:overlap val="-25"/>
        <c:axId val="76164096"/>
        <c:axId val="76165888"/>
      </c:barChart>
      <c:catAx>
        <c:axId val="76164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165888"/>
        <c:crosses val="autoZero"/>
        <c:auto val="1"/>
        <c:lblAlgn val="ctr"/>
        <c:lblOffset val="100"/>
      </c:catAx>
      <c:valAx>
        <c:axId val="76165888"/>
        <c:scaling>
          <c:orientation val="minMax"/>
        </c:scaling>
        <c:delete val="1"/>
        <c:axPos val="l"/>
        <c:numFmt formatCode="0.0%" sourceLinked="1"/>
        <c:tickLblPos val="none"/>
        <c:crossAx val="7616409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1.3318180788796999E-2</c:v>
                </c:pt>
                <c:pt idx="1">
                  <c:v>8.7059191685864692E-2</c:v>
                </c:pt>
                <c:pt idx="2">
                  <c:v>0.28135763505014133</c:v>
                </c:pt>
                <c:pt idx="3">
                  <c:v>0.30319706337098823</c:v>
                </c:pt>
                <c:pt idx="4">
                  <c:v>8.7158012628492959E-2</c:v>
                </c:pt>
              </c:numCache>
            </c:numRef>
          </c:val>
        </c:ser>
        <c:dLbls>
          <c:showVal val="1"/>
        </c:dLbls>
        <c:overlap val="-25"/>
        <c:axId val="76194176"/>
        <c:axId val="76195712"/>
      </c:barChart>
      <c:catAx>
        <c:axId val="76194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195712"/>
        <c:crosses val="autoZero"/>
        <c:auto val="1"/>
        <c:lblAlgn val="ctr"/>
        <c:lblOffset val="100"/>
      </c:catAx>
      <c:valAx>
        <c:axId val="76195712"/>
        <c:scaling>
          <c:orientation val="minMax"/>
        </c:scaling>
        <c:delete val="1"/>
        <c:axPos val="l"/>
        <c:numFmt formatCode="0.0%" sourceLinked="1"/>
        <c:tickLblPos val="none"/>
        <c:crossAx val="761941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23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268941</xdr:colOff>
      <xdr:row>2</xdr:row>
      <xdr:rowOff>33619</xdr:rowOff>
    </xdr:from>
    <xdr:to>
      <xdr:col>16</xdr:col>
      <xdr:colOff>89647</xdr:colOff>
      <xdr:row>22</xdr:row>
      <xdr:rowOff>100853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24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G29"/>
  <sheetViews>
    <sheetView workbookViewId="0"/>
  </sheetViews>
  <sheetFormatPr defaultColWidth="0" defaultRowHeight="15" zeroHeight="1"/>
  <cols>
    <col min="1" max="1" width="2.7109375" style="152" customWidth="1"/>
    <col min="2" max="2" width="2.7109375" style="96" customWidth="1"/>
    <col min="3" max="3" width="8.7109375" style="98" customWidth="1"/>
    <col min="4" max="4" width="70.7109375" style="96" customWidth="1"/>
    <col min="5" max="5" width="70.7109375" style="98" customWidth="1"/>
    <col min="6" max="6" width="2.7109375" style="96" customWidth="1"/>
    <col min="7" max="7" width="2.7109375" style="152" customWidth="1"/>
    <col min="8" max="16384" width="9.140625" style="96" hidden="1"/>
  </cols>
  <sheetData>
    <row r="1" spans="1:7" s="152" customFormat="1" ht="15.75" thickBot="1">
      <c r="C1" s="153"/>
      <c r="E1" s="153"/>
    </row>
    <row r="2" spans="1:7">
      <c r="B2" s="132"/>
      <c r="C2" s="133"/>
      <c r="D2" s="134"/>
      <c r="E2" s="133"/>
      <c r="F2" s="135"/>
    </row>
    <row r="3" spans="1:7" ht="15.75">
      <c r="B3" s="136"/>
      <c r="C3" s="159" t="s">
        <v>193</v>
      </c>
      <c r="D3" s="160"/>
      <c r="E3" s="161"/>
      <c r="F3" s="137"/>
    </row>
    <row r="4" spans="1:7" s="97" customFormat="1" ht="30" customHeight="1">
      <c r="A4" s="125"/>
      <c r="B4" s="106"/>
      <c r="C4" s="107" t="s">
        <v>91</v>
      </c>
      <c r="D4" s="138" t="s">
        <v>92</v>
      </c>
      <c r="E4" s="139" t="s">
        <v>93</v>
      </c>
      <c r="F4" s="109"/>
      <c r="G4" s="125"/>
    </row>
    <row r="5" spans="1:7">
      <c r="B5" s="136"/>
      <c r="C5" s="110">
        <v>1</v>
      </c>
      <c r="D5" s="154" t="s">
        <v>94</v>
      </c>
      <c r="E5" s="140" t="s">
        <v>98</v>
      </c>
      <c r="F5" s="137"/>
    </row>
    <row r="6" spans="1:7">
      <c r="B6" s="136"/>
      <c r="C6" s="113">
        <v>2</v>
      </c>
      <c r="D6" s="155" t="s">
        <v>84</v>
      </c>
      <c r="E6" s="141" t="s">
        <v>97</v>
      </c>
      <c r="F6" s="137"/>
    </row>
    <row r="7" spans="1:7">
      <c r="B7" s="136"/>
      <c r="C7" s="113">
        <v>3</v>
      </c>
      <c r="D7" s="155" t="s">
        <v>95</v>
      </c>
      <c r="E7" s="141" t="s">
        <v>96</v>
      </c>
      <c r="F7" s="137"/>
    </row>
    <row r="8" spans="1:7">
      <c r="B8" s="136"/>
      <c r="C8" s="113">
        <v>4</v>
      </c>
      <c r="D8" s="155" t="s">
        <v>101</v>
      </c>
      <c r="E8" s="141" t="s">
        <v>99</v>
      </c>
      <c r="F8" s="137"/>
    </row>
    <row r="9" spans="1:7">
      <c r="B9" s="136"/>
      <c r="C9" s="113">
        <v>5</v>
      </c>
      <c r="D9" s="155" t="s">
        <v>30</v>
      </c>
      <c r="E9" s="141" t="s">
        <v>100</v>
      </c>
      <c r="F9" s="137"/>
    </row>
    <row r="10" spans="1:7">
      <c r="B10" s="136"/>
      <c r="C10" s="113">
        <v>6</v>
      </c>
      <c r="D10" s="155" t="s">
        <v>67</v>
      </c>
      <c r="E10" s="141" t="s">
        <v>102</v>
      </c>
      <c r="F10" s="137"/>
    </row>
    <row r="11" spans="1:7">
      <c r="B11" s="136"/>
      <c r="C11" s="113">
        <v>7</v>
      </c>
      <c r="D11" s="155" t="s">
        <v>46</v>
      </c>
      <c r="E11" s="141" t="s">
        <v>103</v>
      </c>
      <c r="F11" s="137"/>
    </row>
    <row r="12" spans="1:7">
      <c r="B12" s="136"/>
      <c r="C12" s="113">
        <v>8</v>
      </c>
      <c r="D12" s="155" t="s">
        <v>104</v>
      </c>
      <c r="E12" s="141" t="s">
        <v>105</v>
      </c>
      <c r="F12" s="137"/>
    </row>
    <row r="13" spans="1:7">
      <c r="B13" s="136"/>
      <c r="C13" s="113">
        <v>9</v>
      </c>
      <c r="D13" s="155" t="s">
        <v>116</v>
      </c>
      <c r="E13" s="141" t="s">
        <v>105</v>
      </c>
      <c r="F13" s="137"/>
    </row>
    <row r="14" spans="1:7">
      <c r="B14" s="136"/>
      <c r="C14" s="113">
        <v>10</v>
      </c>
      <c r="D14" s="155" t="s">
        <v>68</v>
      </c>
      <c r="E14" s="141" t="s">
        <v>106</v>
      </c>
      <c r="F14" s="137"/>
    </row>
    <row r="15" spans="1:7">
      <c r="B15" s="136"/>
      <c r="C15" s="113">
        <v>10</v>
      </c>
      <c r="D15" s="155" t="s">
        <v>68</v>
      </c>
      <c r="E15" s="141" t="s">
        <v>107</v>
      </c>
      <c r="F15" s="137"/>
    </row>
    <row r="16" spans="1:7">
      <c r="B16" s="136"/>
      <c r="C16" s="113">
        <v>10</v>
      </c>
      <c r="D16" s="155" t="s">
        <v>68</v>
      </c>
      <c r="E16" s="141" t="s">
        <v>108</v>
      </c>
      <c r="F16" s="137"/>
    </row>
    <row r="17" spans="2:6">
      <c r="B17" s="136"/>
      <c r="C17" s="113">
        <v>10</v>
      </c>
      <c r="D17" s="155" t="s">
        <v>68</v>
      </c>
      <c r="E17" s="141" t="s">
        <v>109</v>
      </c>
      <c r="F17" s="137"/>
    </row>
    <row r="18" spans="2:6">
      <c r="B18" s="136"/>
      <c r="C18" s="113">
        <v>10</v>
      </c>
      <c r="D18" s="155" t="s">
        <v>68</v>
      </c>
      <c r="E18" s="141" t="s">
        <v>110</v>
      </c>
      <c r="F18" s="137"/>
    </row>
    <row r="19" spans="2:6">
      <c r="B19" s="136"/>
      <c r="C19" s="113">
        <v>10</v>
      </c>
      <c r="D19" s="155" t="s">
        <v>68</v>
      </c>
      <c r="E19" s="141" t="s">
        <v>111</v>
      </c>
      <c r="F19" s="137"/>
    </row>
    <row r="20" spans="2:6">
      <c r="B20" s="136"/>
      <c r="C20" s="113">
        <v>10</v>
      </c>
      <c r="D20" s="155" t="s">
        <v>68</v>
      </c>
      <c r="E20" s="141" t="s">
        <v>112</v>
      </c>
      <c r="F20" s="137"/>
    </row>
    <row r="21" spans="2:6">
      <c r="B21" s="136"/>
      <c r="C21" s="113">
        <v>10</v>
      </c>
      <c r="D21" s="155" t="s">
        <v>68</v>
      </c>
      <c r="E21" s="141" t="s">
        <v>113</v>
      </c>
      <c r="F21" s="137"/>
    </row>
    <row r="22" spans="2:6">
      <c r="B22" s="136"/>
      <c r="C22" s="117">
        <v>11</v>
      </c>
      <c r="D22" s="156" t="s">
        <v>191</v>
      </c>
      <c r="E22" s="142" t="s">
        <v>134</v>
      </c>
      <c r="F22" s="137"/>
    </row>
    <row r="23" spans="2:6">
      <c r="B23" s="136"/>
      <c r="C23" s="143"/>
      <c r="D23" s="144"/>
      <c r="E23" s="143"/>
      <c r="F23" s="137"/>
    </row>
    <row r="24" spans="2:6">
      <c r="B24" s="136"/>
      <c r="C24" s="145" t="s">
        <v>194</v>
      </c>
      <c r="D24" s="146"/>
      <c r="E24" s="147"/>
      <c r="F24" s="137"/>
    </row>
    <row r="25" spans="2:6" ht="39.950000000000003" customHeight="1">
      <c r="B25" s="136"/>
      <c r="C25" s="163" t="s">
        <v>192</v>
      </c>
      <c r="D25" s="163"/>
      <c r="E25" s="163"/>
      <c r="F25" s="137"/>
    </row>
    <row r="26" spans="2:6" ht="39.950000000000003" customHeight="1">
      <c r="B26" s="136"/>
      <c r="C26" s="163" t="s">
        <v>205</v>
      </c>
      <c r="D26" s="163"/>
      <c r="E26" s="163"/>
      <c r="F26" s="137"/>
    </row>
    <row r="27" spans="2:6" ht="39.950000000000003" customHeight="1">
      <c r="B27" s="136"/>
      <c r="C27" s="162" t="s">
        <v>195</v>
      </c>
      <c r="D27" s="162"/>
      <c r="E27" s="162"/>
      <c r="F27" s="137"/>
    </row>
    <row r="28" spans="2:6" ht="15.75" thickBot="1">
      <c r="B28" s="148"/>
      <c r="C28" s="149"/>
      <c r="D28" s="150"/>
      <c r="E28" s="149"/>
      <c r="F28" s="151"/>
    </row>
    <row r="29" spans="2:6" s="152" customFormat="1">
      <c r="C29" s="153"/>
      <c r="E29" s="153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6" t="s">
        <v>114</v>
      </c>
      <c r="D3" s="176"/>
      <c r="E3" s="176"/>
      <c r="F3" s="176"/>
      <c r="G3" s="176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115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4" t="s">
        <v>19</v>
      </c>
      <c r="D5" s="84" t="s">
        <v>55</v>
      </c>
      <c r="E5" s="42">
        <v>506973</v>
      </c>
      <c r="F5" s="8">
        <f>E5/SUM(E5:E15)</f>
        <v>0.42380117232823855</v>
      </c>
      <c r="G5" s="85">
        <f t="shared" ref="G5:G26" si="0">E5/$E$27</f>
        <v>0.25279573565232999</v>
      </c>
      <c r="H5" s="24"/>
      <c r="I5" s="68">
        <f t="shared" ref="I5:I15" si="1">G5+G16</f>
        <v>0.41035769759133167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5"/>
      <c r="D6" s="69" t="s">
        <v>56</v>
      </c>
      <c r="E6" s="37">
        <v>73700</v>
      </c>
      <c r="F6" s="11">
        <f>E6/SUM($E$5:$E$15)</f>
        <v>6.1609092398591601E-2</v>
      </c>
      <c r="G6" s="38">
        <f t="shared" si="0"/>
        <v>3.6749581767819436E-2</v>
      </c>
      <c r="H6" s="24"/>
      <c r="I6" s="68">
        <f t="shared" si="1"/>
        <v>6.3415217917041689E-2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5"/>
      <c r="D7" s="69" t="s">
        <v>57</v>
      </c>
      <c r="E7" s="37">
        <v>285476</v>
      </c>
      <c r="F7" s="11">
        <f t="shared" ref="F7:F15" si="2">E7/SUM($E$5:$E$15)</f>
        <v>0.23864202525889194</v>
      </c>
      <c r="G7" s="38">
        <f t="shared" si="0"/>
        <v>0.14234903127204912</v>
      </c>
      <c r="H7" s="24"/>
      <c r="I7" s="68">
        <f t="shared" si="1"/>
        <v>0.25854502571722765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5"/>
      <c r="D8" s="69" t="s">
        <v>58</v>
      </c>
      <c r="E8" s="37">
        <v>162635</v>
      </c>
      <c r="F8" s="11">
        <f t="shared" si="2"/>
        <v>0.13595379568853386</v>
      </c>
      <c r="G8" s="38">
        <f t="shared" si="0"/>
        <v>8.1095905438389598E-2</v>
      </c>
      <c r="H8" s="24"/>
      <c r="I8" s="68">
        <f t="shared" si="1"/>
        <v>0.14531891606186098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5"/>
      <c r="D9" s="69" t="s">
        <v>59</v>
      </c>
      <c r="E9" s="37">
        <v>27066</v>
      </c>
      <c r="F9" s="11">
        <f t="shared" si="2"/>
        <v>2.262566750149634E-2</v>
      </c>
      <c r="G9" s="38">
        <f t="shared" si="0"/>
        <v>1.3496121847052928E-2</v>
      </c>
      <c r="H9" s="24"/>
      <c r="I9" s="68">
        <f t="shared" si="1"/>
        <v>2.09916403427634E-2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5"/>
      <c r="D10" s="69" t="s">
        <v>60</v>
      </c>
      <c r="E10" s="37">
        <v>9345</v>
      </c>
      <c r="F10" s="11">
        <f t="shared" si="2"/>
        <v>7.8118991650588674E-3</v>
      </c>
      <c r="G10" s="38">
        <f t="shared" si="0"/>
        <v>4.659767186163807E-3</v>
      </c>
      <c r="H10" s="24"/>
      <c r="I10" s="68">
        <f t="shared" si="1"/>
        <v>6.9375431633062652E-3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5"/>
      <c r="D11" s="69" t="s">
        <v>61</v>
      </c>
      <c r="E11" s="37">
        <v>4003</v>
      </c>
      <c r="F11" s="11">
        <f t="shared" si="2"/>
        <v>3.346284896493381E-3</v>
      </c>
      <c r="G11" s="38">
        <f t="shared" si="0"/>
        <v>1.9960458048382795E-3</v>
      </c>
      <c r="H11" s="24"/>
      <c r="I11" s="68">
        <f t="shared" si="1"/>
        <v>3.0436831358313411E-3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5"/>
      <c r="D12" s="69" t="s">
        <v>62</v>
      </c>
      <c r="E12" s="37">
        <v>1296</v>
      </c>
      <c r="F12" s="11">
        <f t="shared" si="2"/>
        <v>1.0833837686373773E-3</v>
      </c>
      <c r="G12" s="38">
        <f t="shared" si="0"/>
        <v>6.4623416514374469E-4</v>
      </c>
      <c r="H12" s="24"/>
      <c r="I12" s="68">
        <f t="shared" si="1"/>
        <v>1.5746971400647731E-3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5"/>
      <c r="D13" s="69" t="s">
        <v>63</v>
      </c>
      <c r="E13" s="37">
        <v>6794</v>
      </c>
      <c r="F13" s="11">
        <f t="shared" si="2"/>
        <v>5.6794053426869927E-3</v>
      </c>
      <c r="G13" s="38">
        <f t="shared" si="0"/>
        <v>3.3877429922736122E-3</v>
      </c>
      <c r="H13" s="24"/>
      <c r="I13" s="68">
        <f t="shared" si="1"/>
        <v>4.9619414948652808E-3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5"/>
      <c r="D14" s="69" t="s">
        <v>64</v>
      </c>
      <c r="E14" s="37">
        <v>22180</v>
      </c>
      <c r="F14" s="11">
        <f t="shared" si="2"/>
        <v>1.8541243818192152E-2</v>
      </c>
      <c r="G14" s="38">
        <f t="shared" si="0"/>
        <v>1.1059779153463161E-2</v>
      </c>
      <c r="H14" s="24"/>
      <c r="I14" s="68">
        <f t="shared" si="1"/>
        <v>1.5261298501843712E-2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6"/>
      <c r="D15" s="70" t="s">
        <v>65</v>
      </c>
      <c r="E15" s="43">
        <v>96784</v>
      </c>
      <c r="F15" s="14">
        <f t="shared" si="2"/>
        <v>8.0906029833178961E-2</v>
      </c>
      <c r="G15" s="71">
        <f t="shared" si="0"/>
        <v>4.826012919696928E-2</v>
      </c>
      <c r="H15" s="24"/>
      <c r="I15" s="68">
        <f t="shared" si="1"/>
        <v>6.9592338933863213E-2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 s="29" customFormat="1">
      <c r="B16" s="23"/>
      <c r="C16" s="187" t="s">
        <v>21</v>
      </c>
      <c r="D16" s="67" t="s">
        <v>55</v>
      </c>
      <c r="E16" s="34">
        <v>315985</v>
      </c>
      <c r="F16" s="61">
        <f>E16/SUM($E$16:$E$26)</f>
        <v>0.39048433477959449</v>
      </c>
      <c r="G16" s="35">
        <f t="shared" si="0"/>
        <v>0.15756196193900168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185"/>
      <c r="D17" s="69" t="s">
        <v>56</v>
      </c>
      <c r="E17" s="37">
        <v>53477</v>
      </c>
      <c r="F17" s="61">
        <f t="shared" ref="F17:F26" si="3">E17/SUM($E$16:$E$26)</f>
        <v>6.6085196357448528E-2</v>
      </c>
      <c r="G17" s="38">
        <f t="shared" si="0"/>
        <v>2.6665636149222249E-2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85"/>
      <c r="D18" s="69" t="s">
        <v>57</v>
      </c>
      <c r="E18" s="37">
        <v>233027</v>
      </c>
      <c r="F18" s="61">
        <f t="shared" si="3"/>
        <v>0.28796744491252613</v>
      </c>
      <c r="G18" s="38">
        <f t="shared" si="0"/>
        <v>0.11619599444517854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85"/>
      <c r="D19" s="69" t="s">
        <v>58</v>
      </c>
      <c r="E19" s="37">
        <v>128797</v>
      </c>
      <c r="F19" s="61">
        <f t="shared" si="3"/>
        <v>0.15916328580979297</v>
      </c>
      <c r="G19" s="38">
        <f t="shared" si="0"/>
        <v>6.4223010623471369E-2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85"/>
      <c r="D20" s="69" t="s">
        <v>59</v>
      </c>
      <c r="E20" s="37">
        <v>15032</v>
      </c>
      <c r="F20" s="61">
        <f t="shared" si="3"/>
        <v>1.8576073295906024E-2</v>
      </c>
      <c r="G20" s="38">
        <f t="shared" si="0"/>
        <v>7.4955184957104714E-3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85"/>
      <c r="D21" s="69" t="s">
        <v>60</v>
      </c>
      <c r="E21" s="37">
        <v>4568</v>
      </c>
      <c r="F21" s="61">
        <f t="shared" si="3"/>
        <v>5.6449908738490364E-3</v>
      </c>
      <c r="G21" s="38">
        <f t="shared" si="0"/>
        <v>2.2777759771424582E-3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85"/>
      <c r="D22" s="69" t="s">
        <v>61</v>
      </c>
      <c r="E22" s="37">
        <v>2101</v>
      </c>
      <c r="F22" s="61">
        <f t="shared" si="3"/>
        <v>2.5963497867681315E-3</v>
      </c>
      <c r="G22" s="38">
        <f t="shared" si="0"/>
        <v>1.0476373309930614E-3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85"/>
      <c r="D23" s="69" t="s">
        <v>62</v>
      </c>
      <c r="E23" s="37">
        <v>1862</v>
      </c>
      <c r="F23" s="61">
        <f t="shared" si="3"/>
        <v>2.3010010961267307E-3</v>
      </c>
      <c r="G23" s="38">
        <f t="shared" si="0"/>
        <v>9.2846297492102825E-4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85"/>
      <c r="D24" s="69" t="s">
        <v>63</v>
      </c>
      <c r="E24" s="37">
        <v>3157</v>
      </c>
      <c r="F24" s="61">
        <f t="shared" si="3"/>
        <v>3.9013214073426897E-3</v>
      </c>
      <c r="G24" s="38">
        <f t="shared" si="0"/>
        <v>1.5741985025916683E-3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85"/>
      <c r="D25" s="69" t="s">
        <v>64</v>
      </c>
      <c r="E25" s="37">
        <v>8426</v>
      </c>
      <c r="F25" s="61">
        <f t="shared" si="3"/>
        <v>1.0412586055834496E-2</v>
      </c>
      <c r="G25" s="38">
        <f t="shared" si="0"/>
        <v>4.20151934838055E-3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88"/>
      <c r="D26" s="86" t="s">
        <v>65</v>
      </c>
      <c r="E26" s="87">
        <v>42781</v>
      </c>
      <c r="F26" s="88">
        <f t="shared" si="3"/>
        <v>5.2867415624810774E-2</v>
      </c>
      <c r="G26" s="89">
        <f t="shared" si="0"/>
        <v>2.1332209736893936E-2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90" t="s">
        <v>15</v>
      </c>
      <c r="D27" s="91"/>
      <c r="E27" s="92">
        <f>SUM(E5:E26)</f>
        <v>2005465</v>
      </c>
      <c r="F27" s="93"/>
      <c r="G27" s="18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 ht="15.75" thickBo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2:18" s="29" customFormat="1"/>
    <row r="30" spans="2:18" s="29" customFormat="1" hidden="1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2:18" s="29" customFormat="1" hidden="1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ht="15" customHeight="1"/>
    <row r="41" spans="2:18" ht="15" customHeight="1"/>
  </sheetData>
  <mergeCells count="3">
    <mergeCell ref="C3:G3"/>
    <mergeCell ref="C5:C15"/>
    <mergeCell ref="C16:C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75" t="s">
        <v>68</v>
      </c>
      <c r="D3" s="175"/>
      <c r="E3" s="175"/>
      <c r="F3" s="175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69</v>
      </c>
      <c r="D4" s="31" t="s">
        <v>83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189" t="s">
        <v>75</v>
      </c>
      <c r="D5" s="57" t="s">
        <v>70</v>
      </c>
      <c r="E5" s="10">
        <v>29728</v>
      </c>
      <c r="F5" s="53">
        <f>E5/SUM($E$5:$E$9)</f>
        <v>3.5683505741193756E-2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189"/>
      <c r="D6" s="57" t="s">
        <v>71</v>
      </c>
      <c r="E6" s="10">
        <v>195480</v>
      </c>
      <c r="F6" s="53">
        <f>E6/SUM($E$5:$E$9)</f>
        <v>0.23464113637945894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189"/>
      <c r="D7" s="57" t="s">
        <v>72</v>
      </c>
      <c r="E7" s="10">
        <v>350776</v>
      </c>
      <c r="F7" s="53">
        <f>E7/SUM($E$5:$E$9)</f>
        <v>0.42104808294782631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189"/>
      <c r="D8" s="57" t="s">
        <v>73</v>
      </c>
      <c r="E8" s="10">
        <v>161921</v>
      </c>
      <c r="F8" s="53">
        <f>E8/SUM($E$5:$E$9)</f>
        <v>0.19435915410117849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190"/>
      <c r="D9" s="58" t="s">
        <v>74</v>
      </c>
      <c r="E9" s="13">
        <v>95197</v>
      </c>
      <c r="F9" s="54">
        <f>E9/SUM($E$5:$E$9)</f>
        <v>0.1142681208303425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189" t="s">
        <v>76</v>
      </c>
      <c r="D10" s="57" t="s">
        <v>70</v>
      </c>
      <c r="E10" s="10">
        <v>30464</v>
      </c>
      <c r="F10" s="53">
        <f>E10/SUM($E$10:$E$14)</f>
        <v>3.6124319645207577E-2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189"/>
      <c r="D11" s="57" t="s">
        <v>71</v>
      </c>
      <c r="E11" s="10">
        <v>222907</v>
      </c>
      <c r="F11" s="53">
        <f>E11/SUM($E$10:$E$14)</f>
        <v>0.26432391410039013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189"/>
      <c r="D12" s="57" t="s">
        <v>72</v>
      </c>
      <c r="E12" s="10">
        <v>367033</v>
      </c>
      <c r="F12" s="53">
        <f>E12/SUM($E$10:$E$14)</f>
        <v>0.43522903795757195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189"/>
      <c r="D13" s="57" t="s">
        <v>73</v>
      </c>
      <c r="E13" s="10">
        <v>150131</v>
      </c>
      <c r="F13" s="53">
        <f>E13/SUM($E$10:$E$14)</f>
        <v>0.17802587423367444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190"/>
      <c r="D14" s="58" t="s">
        <v>74</v>
      </c>
      <c r="E14" s="13">
        <v>72775</v>
      </c>
      <c r="F14" s="54">
        <f>E14/SUM($E$10:$E$14)</f>
        <v>8.6296854063155903E-2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189" t="s">
        <v>77</v>
      </c>
      <c r="D15" s="57" t="s">
        <v>70</v>
      </c>
      <c r="E15" s="10">
        <v>30636</v>
      </c>
      <c r="F15" s="53">
        <f>E15/SUM($E$15:$E$19)</f>
        <v>3.6011679463609822E-2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189"/>
      <c r="D16" s="57" t="s">
        <v>71</v>
      </c>
      <c r="E16" s="10">
        <v>187187</v>
      </c>
      <c r="F16" s="53">
        <f>E16/SUM($E$15:$E$19)</f>
        <v>0.22003258401079551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189"/>
      <c r="D17" s="57" t="s">
        <v>72</v>
      </c>
      <c r="E17" s="10">
        <v>345468</v>
      </c>
      <c r="F17" s="53">
        <f>E17/SUM($E$15:$E$19)</f>
        <v>0.40608705055928834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189"/>
      <c r="D18" s="57" t="s">
        <v>73</v>
      </c>
      <c r="E18" s="10">
        <v>174665</v>
      </c>
      <c r="F18" s="53">
        <f>E18/SUM($E$15:$E$19)</f>
        <v>0.20531335662329969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190"/>
      <c r="D19" s="58" t="s">
        <v>74</v>
      </c>
      <c r="E19" s="13">
        <v>112768</v>
      </c>
      <c r="F19" s="54">
        <f>E19/SUM($E$15:$E$19)</f>
        <v>0.13255532934300665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189" t="s">
        <v>78</v>
      </c>
      <c r="D20" s="57" t="s">
        <v>70</v>
      </c>
      <c r="E20" s="10">
        <v>36450</v>
      </c>
      <c r="F20" s="53">
        <f>E20/SUM($E$20:$E$24)</f>
        <v>4.1851044726079457E-2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189"/>
      <c r="D21" s="57" t="s">
        <v>71</v>
      </c>
      <c r="E21" s="10">
        <v>200761</v>
      </c>
      <c r="F21" s="53">
        <f t="shared" ref="F21:F24" si="0">E21/SUM($E$20:$E$24)</f>
        <v>0.23050912456110942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189"/>
      <c r="D22" s="57" t="s">
        <v>72</v>
      </c>
      <c r="E22" s="10">
        <v>361530</v>
      </c>
      <c r="F22" s="53">
        <f t="shared" si="0"/>
        <v>0.41510036213496587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189"/>
      <c r="D23" s="57" t="s">
        <v>73</v>
      </c>
      <c r="E23" s="10">
        <v>161081</v>
      </c>
      <c r="F23" s="53">
        <f t="shared" si="0"/>
        <v>0.18494946873859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190"/>
      <c r="D24" s="58" t="s">
        <v>74</v>
      </c>
      <c r="E24" s="73">
        <v>111124</v>
      </c>
      <c r="F24" s="74">
        <f t="shared" si="0"/>
        <v>0.12758999983925526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189" t="s">
        <v>79</v>
      </c>
      <c r="D25" s="57" t="s">
        <v>70</v>
      </c>
      <c r="E25" s="7">
        <v>44305</v>
      </c>
      <c r="F25" s="47">
        <f>E25/SUM($E$25:$E$29)</f>
        <v>5.1624893674042487E-2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189"/>
      <c r="D26" s="57" t="s">
        <v>71</v>
      </c>
      <c r="E26" s="10">
        <v>241757</v>
      </c>
      <c r="F26" s="53">
        <f t="shared" ref="F26:F29" si="1">E26/SUM($E$25:$E$29)</f>
        <v>0.28169911793150859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189"/>
      <c r="D27" s="57" t="s">
        <v>72</v>
      </c>
      <c r="E27" s="10">
        <v>364568</v>
      </c>
      <c r="F27" s="53">
        <f t="shared" si="1"/>
        <v>0.42480045676466133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189"/>
      <c r="D28" s="57" t="s">
        <v>73</v>
      </c>
      <c r="E28" s="10">
        <v>134507</v>
      </c>
      <c r="F28" s="53">
        <f t="shared" si="1"/>
        <v>0.1567297048507941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190"/>
      <c r="D29" s="58" t="s">
        <v>74</v>
      </c>
      <c r="E29" s="13">
        <v>73073</v>
      </c>
      <c r="F29" s="54">
        <f t="shared" si="1"/>
        <v>8.5145826778993489E-2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189" t="s">
        <v>80</v>
      </c>
      <c r="D30" s="57" t="s">
        <v>70</v>
      </c>
      <c r="E30" s="7">
        <v>44311</v>
      </c>
      <c r="F30" s="47">
        <f>E30/SUM($E$30:$E$34)</f>
        <v>5.507906794050451E-2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189"/>
      <c r="D31" s="57" t="s">
        <v>71</v>
      </c>
      <c r="E31" s="10">
        <v>294332</v>
      </c>
      <c r="F31" s="53">
        <f t="shared" ref="F31:F34" si="2">E31/SUM($E$30:$E$34)</f>
        <v>0.36585796359966088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189"/>
      <c r="D32" s="57" t="s">
        <v>72</v>
      </c>
      <c r="E32" s="10">
        <v>335466</v>
      </c>
      <c r="F32" s="53">
        <f t="shared" si="2"/>
        <v>0.41698798505403367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189"/>
      <c r="D33" s="57" t="s">
        <v>73</v>
      </c>
      <c r="E33" s="10">
        <v>85918</v>
      </c>
      <c r="F33" s="53">
        <f t="shared" si="2"/>
        <v>0.10679703367814464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190"/>
      <c r="D34" s="58" t="s">
        <v>74</v>
      </c>
      <c r="E34" s="13">
        <v>44471</v>
      </c>
      <c r="F34" s="54">
        <f t="shared" si="2"/>
        <v>5.5277949727656255E-2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189" t="s">
        <v>81</v>
      </c>
      <c r="D35" s="57" t="s">
        <v>70</v>
      </c>
      <c r="E35" s="7">
        <v>68338</v>
      </c>
      <c r="F35" s="47">
        <f>E35/SUM($E$35:$E$39)</f>
        <v>9.3016608455857339E-2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189"/>
      <c r="D36" s="57" t="s">
        <v>71</v>
      </c>
      <c r="E36" s="10">
        <v>322891</v>
      </c>
      <c r="F36" s="53">
        <f t="shared" ref="F36:F39" si="3">E36/SUM($E$35:$E$39)</f>
        <v>0.43949524014340818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189"/>
      <c r="D37" s="57" t="s">
        <v>72</v>
      </c>
      <c r="E37" s="10">
        <v>265257</v>
      </c>
      <c r="F37" s="53">
        <f t="shared" si="3"/>
        <v>0.36104812123818886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189"/>
      <c r="D38" s="57" t="s">
        <v>73</v>
      </c>
      <c r="E38" s="10">
        <v>46177</v>
      </c>
      <c r="F38" s="53">
        <f t="shared" si="3"/>
        <v>6.2852701698412658E-2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190"/>
      <c r="D39" s="58" t="s">
        <v>74</v>
      </c>
      <c r="E39" s="13">
        <v>32023</v>
      </c>
      <c r="F39" s="54">
        <f t="shared" si="3"/>
        <v>4.3587328464132977E-2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189" t="s">
        <v>82</v>
      </c>
      <c r="D40" s="57" t="s">
        <v>70</v>
      </c>
      <c r="E40" s="7">
        <v>100956</v>
      </c>
      <c r="F40" s="47">
        <f>E40/SUM($E$40:$E$44)</f>
        <v>0.13802947461680126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189"/>
      <c r="D41" s="57" t="s">
        <v>71</v>
      </c>
      <c r="E41" s="10">
        <v>318656</v>
      </c>
      <c r="F41" s="53">
        <f t="shared" ref="F41:F44" si="4">E41/SUM($E$40:$E$44)</f>
        <v>0.43567415768742251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189"/>
      <c r="D42" s="57" t="s">
        <v>72</v>
      </c>
      <c r="E42" s="10">
        <v>227294</v>
      </c>
      <c r="F42" s="53">
        <f t="shared" si="4"/>
        <v>0.31076183093180421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189"/>
      <c r="D43" s="57" t="s">
        <v>73</v>
      </c>
      <c r="E43" s="10">
        <v>50140</v>
      </c>
      <c r="F43" s="53">
        <f t="shared" si="4"/>
        <v>6.8552615568033756E-2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190"/>
      <c r="D44" s="58" t="s">
        <v>74</v>
      </c>
      <c r="E44" s="13">
        <v>34363</v>
      </c>
      <c r="F44" s="54">
        <f t="shared" si="4"/>
        <v>4.6981921195938248E-2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23" customWidth="1"/>
    <col min="2" max="2" width="2.7109375" style="94" customWidth="1"/>
    <col min="3" max="3" width="9.140625" style="95" customWidth="1"/>
    <col min="4" max="4" width="12.7109375" style="95" customWidth="1"/>
    <col min="5" max="6" width="40.7109375" style="95" customWidth="1"/>
    <col min="7" max="7" width="15.7109375" style="99" customWidth="1"/>
    <col min="8" max="8" width="2.7109375" style="94" customWidth="1"/>
    <col min="9" max="9" width="2.7109375" style="123" customWidth="1"/>
    <col min="10" max="16384" width="9.140625" style="94" hidden="1"/>
  </cols>
  <sheetData>
    <row r="1" spans="1:9" s="123" customFormat="1" ht="15" customHeight="1" thickBot="1">
      <c r="C1" s="124"/>
      <c r="D1" s="124"/>
      <c r="E1" s="124"/>
      <c r="F1" s="124"/>
      <c r="G1" s="126"/>
    </row>
    <row r="2" spans="1:9" ht="15" customHeight="1">
      <c r="B2" s="101"/>
      <c r="C2" s="102"/>
      <c r="D2" s="102"/>
      <c r="E2" s="102"/>
      <c r="F2" s="102"/>
      <c r="G2" s="127"/>
      <c r="H2" s="103"/>
    </row>
    <row r="3" spans="1:9" ht="15" customHeight="1">
      <c r="B3" s="104"/>
      <c r="C3" s="159" t="s">
        <v>196</v>
      </c>
      <c r="D3" s="160"/>
      <c r="E3" s="160"/>
      <c r="F3" s="160"/>
      <c r="G3" s="161"/>
      <c r="H3" s="105"/>
    </row>
    <row r="4" spans="1:9" s="97" customFormat="1" ht="30" customHeight="1">
      <c r="A4" s="125"/>
      <c r="B4" s="106"/>
      <c r="C4" s="107" t="s">
        <v>135</v>
      </c>
      <c r="D4" s="108" t="s">
        <v>134</v>
      </c>
      <c r="E4" s="108" t="s">
        <v>156</v>
      </c>
      <c r="F4" s="108" t="s">
        <v>157</v>
      </c>
      <c r="G4" s="100" t="s">
        <v>3</v>
      </c>
      <c r="H4" s="109"/>
      <c r="I4" s="125"/>
    </row>
    <row r="5" spans="1:9" ht="15" customHeight="1">
      <c r="B5" s="104"/>
      <c r="C5" s="110" t="s">
        <v>136</v>
      </c>
      <c r="D5" s="111" t="s">
        <v>197</v>
      </c>
      <c r="E5" s="112" t="s">
        <v>158</v>
      </c>
      <c r="F5" s="112" t="s">
        <v>159</v>
      </c>
      <c r="G5" s="128">
        <v>2386</v>
      </c>
      <c r="H5" s="105"/>
    </row>
    <row r="6" spans="1:9" ht="15" customHeight="1">
      <c r="B6" s="104"/>
      <c r="C6" s="113" t="s">
        <v>137</v>
      </c>
      <c r="D6" s="114" t="s">
        <v>117</v>
      </c>
      <c r="E6" s="115" t="s">
        <v>160</v>
      </c>
      <c r="F6" s="115" t="s">
        <v>161</v>
      </c>
      <c r="G6" s="129">
        <v>2212</v>
      </c>
      <c r="H6" s="105"/>
    </row>
    <row r="7" spans="1:9" ht="15" customHeight="1">
      <c r="B7" s="104"/>
      <c r="C7" s="113" t="s">
        <v>138</v>
      </c>
      <c r="D7" s="114" t="s">
        <v>119</v>
      </c>
      <c r="E7" s="115" t="s">
        <v>164</v>
      </c>
      <c r="F7" s="115" t="s">
        <v>165</v>
      </c>
      <c r="G7" s="129">
        <v>1948</v>
      </c>
      <c r="H7" s="105"/>
    </row>
    <row r="8" spans="1:9" ht="15" customHeight="1">
      <c r="B8" s="104"/>
      <c r="C8" s="113" t="s">
        <v>139</v>
      </c>
      <c r="D8" s="114" t="s">
        <v>118</v>
      </c>
      <c r="E8" s="115" t="s">
        <v>162</v>
      </c>
      <c r="F8" s="115" t="s">
        <v>163</v>
      </c>
      <c r="G8" s="129">
        <v>1924</v>
      </c>
      <c r="H8" s="105"/>
    </row>
    <row r="9" spans="1:9" ht="15" customHeight="1">
      <c r="B9" s="104"/>
      <c r="C9" s="113" t="s">
        <v>140</v>
      </c>
      <c r="D9" s="114" t="s">
        <v>120</v>
      </c>
      <c r="E9" s="115" t="s">
        <v>166</v>
      </c>
      <c r="F9" s="115" t="s">
        <v>167</v>
      </c>
      <c r="G9" s="129">
        <v>1676</v>
      </c>
      <c r="H9" s="105"/>
    </row>
    <row r="10" spans="1:9" ht="15" customHeight="1">
      <c r="B10" s="104"/>
      <c r="C10" s="113" t="s">
        <v>141</v>
      </c>
      <c r="D10" s="114" t="s">
        <v>121</v>
      </c>
      <c r="E10" s="115" t="s">
        <v>168</v>
      </c>
      <c r="F10" s="115" t="s">
        <v>169</v>
      </c>
      <c r="G10" s="129">
        <v>1461</v>
      </c>
      <c r="H10" s="105"/>
    </row>
    <row r="11" spans="1:9" ht="15" customHeight="1">
      <c r="B11" s="104"/>
      <c r="C11" s="113" t="s">
        <v>142</v>
      </c>
      <c r="D11" s="114" t="s">
        <v>122</v>
      </c>
      <c r="E11" s="115" t="s">
        <v>170</v>
      </c>
      <c r="F11" s="115" t="s">
        <v>171</v>
      </c>
      <c r="G11" s="129">
        <v>1447</v>
      </c>
      <c r="H11" s="105"/>
    </row>
    <row r="12" spans="1:9" ht="15" customHeight="1">
      <c r="B12" s="104"/>
      <c r="C12" s="113" t="s">
        <v>143</v>
      </c>
      <c r="D12" s="114" t="s">
        <v>123</v>
      </c>
      <c r="E12" s="115" t="s">
        <v>172</v>
      </c>
      <c r="F12" s="115" t="s">
        <v>173</v>
      </c>
      <c r="G12" s="129">
        <v>1437</v>
      </c>
      <c r="H12" s="105"/>
    </row>
    <row r="13" spans="1:9" ht="15" customHeight="1">
      <c r="B13" s="104"/>
      <c r="C13" s="113" t="s">
        <v>144</v>
      </c>
      <c r="D13" s="114" t="s">
        <v>124</v>
      </c>
      <c r="E13" s="115" t="s">
        <v>174</v>
      </c>
      <c r="F13" s="115" t="s">
        <v>175</v>
      </c>
      <c r="G13" s="129">
        <v>1403</v>
      </c>
      <c r="H13" s="105"/>
    </row>
    <row r="14" spans="1:9" ht="15" customHeight="1">
      <c r="B14" s="104"/>
      <c r="C14" s="113" t="s">
        <v>145</v>
      </c>
      <c r="D14" s="114" t="s">
        <v>128</v>
      </c>
      <c r="E14" s="115" t="s">
        <v>179</v>
      </c>
      <c r="F14" s="115" t="s">
        <v>180</v>
      </c>
      <c r="G14" s="129">
        <v>1358</v>
      </c>
      <c r="H14" s="105"/>
    </row>
    <row r="15" spans="1:9" ht="15" customHeight="1">
      <c r="B15" s="104"/>
      <c r="C15" s="113" t="s">
        <v>146</v>
      </c>
      <c r="D15" s="114" t="s">
        <v>126</v>
      </c>
      <c r="E15" s="115" t="s">
        <v>174</v>
      </c>
      <c r="F15" s="115" t="s">
        <v>178</v>
      </c>
      <c r="G15" s="129">
        <v>1332</v>
      </c>
      <c r="H15" s="105"/>
    </row>
    <row r="16" spans="1:9" ht="15" customHeight="1">
      <c r="B16" s="104"/>
      <c r="C16" s="113" t="s">
        <v>147</v>
      </c>
      <c r="D16" s="114" t="s">
        <v>129</v>
      </c>
      <c r="E16" s="115" t="s">
        <v>181</v>
      </c>
      <c r="F16" s="115" t="s">
        <v>182</v>
      </c>
      <c r="G16" s="129">
        <v>1297</v>
      </c>
      <c r="H16" s="105"/>
    </row>
    <row r="17" spans="2:8" ht="15" customHeight="1">
      <c r="B17" s="104"/>
      <c r="C17" s="113" t="s">
        <v>148</v>
      </c>
      <c r="D17" s="114" t="s">
        <v>131</v>
      </c>
      <c r="E17" s="115" t="s">
        <v>185</v>
      </c>
      <c r="F17" s="116" t="s">
        <v>186</v>
      </c>
      <c r="G17" s="129">
        <v>1282</v>
      </c>
      <c r="H17" s="105"/>
    </row>
    <row r="18" spans="2:8" ht="15" customHeight="1">
      <c r="B18" s="104"/>
      <c r="C18" s="113" t="s">
        <v>149</v>
      </c>
      <c r="D18" s="114" t="s">
        <v>130</v>
      </c>
      <c r="E18" s="115" t="s">
        <v>183</v>
      </c>
      <c r="F18" s="115" t="s">
        <v>184</v>
      </c>
      <c r="G18" s="129">
        <v>1279</v>
      </c>
      <c r="H18" s="105"/>
    </row>
    <row r="19" spans="2:8" ht="15" customHeight="1">
      <c r="B19" s="104"/>
      <c r="C19" s="113" t="s">
        <v>150</v>
      </c>
      <c r="D19" s="114" t="s">
        <v>127</v>
      </c>
      <c r="E19" s="115" t="s">
        <v>170</v>
      </c>
      <c r="F19" s="116" t="s">
        <v>200</v>
      </c>
      <c r="G19" s="129">
        <v>1266</v>
      </c>
      <c r="H19" s="105"/>
    </row>
    <row r="20" spans="2:8" ht="15" customHeight="1">
      <c r="B20" s="104"/>
      <c r="C20" s="113" t="s">
        <v>151</v>
      </c>
      <c r="D20" s="114" t="s">
        <v>133</v>
      </c>
      <c r="E20" s="115" t="s">
        <v>189</v>
      </c>
      <c r="F20" s="115" t="s">
        <v>190</v>
      </c>
      <c r="G20" s="129">
        <v>1261</v>
      </c>
      <c r="H20" s="105"/>
    </row>
    <row r="21" spans="2:8" ht="15" customHeight="1">
      <c r="B21" s="104"/>
      <c r="C21" s="113" t="s">
        <v>152</v>
      </c>
      <c r="D21" s="114" t="s">
        <v>132</v>
      </c>
      <c r="E21" s="115" t="s">
        <v>187</v>
      </c>
      <c r="F21" s="115" t="s">
        <v>188</v>
      </c>
      <c r="G21" s="129">
        <v>1250</v>
      </c>
      <c r="H21" s="105"/>
    </row>
    <row r="22" spans="2:8" ht="15" customHeight="1">
      <c r="B22" s="104"/>
      <c r="C22" s="113" t="s">
        <v>153</v>
      </c>
      <c r="D22" s="114" t="s">
        <v>125</v>
      </c>
      <c r="E22" s="115" t="s">
        <v>176</v>
      </c>
      <c r="F22" s="115" t="s">
        <v>177</v>
      </c>
      <c r="G22" s="129">
        <v>1241</v>
      </c>
      <c r="H22" s="105"/>
    </row>
    <row r="23" spans="2:8" ht="15" customHeight="1">
      <c r="B23" s="104"/>
      <c r="C23" s="113" t="s">
        <v>154</v>
      </c>
      <c r="D23" s="114" t="s">
        <v>198</v>
      </c>
      <c r="E23" s="115" t="s">
        <v>201</v>
      </c>
      <c r="F23" s="115" t="s">
        <v>202</v>
      </c>
      <c r="G23" s="129">
        <v>1218</v>
      </c>
      <c r="H23" s="105"/>
    </row>
    <row r="24" spans="2:8" ht="15" customHeight="1">
      <c r="B24" s="104"/>
      <c r="C24" s="117" t="s">
        <v>155</v>
      </c>
      <c r="D24" s="118" t="s">
        <v>199</v>
      </c>
      <c r="E24" s="119" t="s">
        <v>203</v>
      </c>
      <c r="F24" s="119" t="s">
        <v>204</v>
      </c>
      <c r="G24" s="130">
        <v>1213</v>
      </c>
      <c r="H24" s="105"/>
    </row>
    <row r="25" spans="2:8" ht="15" customHeight="1" thickBot="1">
      <c r="B25" s="120"/>
      <c r="C25" s="121"/>
      <c r="D25" s="121"/>
      <c r="E25" s="121"/>
      <c r="F25" s="121"/>
      <c r="G25" s="131"/>
      <c r="H25" s="122"/>
    </row>
    <row r="26" spans="2:8" s="123" customFormat="1" ht="15" customHeight="1">
      <c r="C26" s="124"/>
      <c r="D26" s="124"/>
      <c r="E26" s="124"/>
      <c r="F26" s="124"/>
      <c r="G26" s="126"/>
    </row>
  </sheetData>
  <mergeCells count="1">
    <mergeCell ref="C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5"/>
  <sheetViews>
    <sheetView tabSelected="1" workbookViewId="0">
      <selection activeCell="E12" sqref="E12"/>
    </sheetView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2" t="s">
        <v>0</v>
      </c>
      <c r="D3" s="173"/>
      <c r="E3" s="173"/>
      <c r="F3" s="173"/>
      <c r="G3" s="17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4" t="s">
        <v>6</v>
      </c>
      <c r="D5" s="6" t="s">
        <v>7</v>
      </c>
      <c r="E5" s="7">
        <v>17459</v>
      </c>
      <c r="F5" s="8">
        <f t="shared" ref="F5:F11" si="0">E5/SUM($E$5:$E$11)</f>
        <v>1.9852993015803705E-2</v>
      </c>
      <c r="G5" s="168">
        <f>SUM(E5:E11)/E23</f>
        <v>0.56271331767777277</v>
      </c>
      <c r="H5" s="24"/>
      <c r="I5" s="24"/>
      <c r="J5" s="24"/>
      <c r="K5" s="24"/>
      <c r="L5" s="24"/>
      <c r="M5" s="24"/>
      <c r="N5" s="24"/>
      <c r="O5" s="77">
        <f>E5+E12</f>
        <v>34321</v>
      </c>
      <c r="P5" s="24"/>
      <c r="Q5" s="25"/>
    </row>
    <row r="6" spans="2:17">
      <c r="B6" s="23"/>
      <c r="C6" s="166"/>
      <c r="D6" s="9" t="s">
        <v>8</v>
      </c>
      <c r="E6" s="10">
        <v>273046</v>
      </c>
      <c r="F6" s="11">
        <f t="shared" si="0"/>
        <v>0.31048630110505404</v>
      </c>
      <c r="G6" s="170"/>
      <c r="H6" s="24"/>
      <c r="I6" s="24"/>
      <c r="J6" s="24"/>
      <c r="K6" s="24"/>
      <c r="L6" s="24"/>
      <c r="M6" s="24"/>
      <c r="N6" s="24"/>
      <c r="O6" s="77">
        <f>E6+E13+E18</f>
        <v>513935</v>
      </c>
      <c r="P6" s="24"/>
      <c r="Q6" s="25"/>
    </row>
    <row r="7" spans="2:17">
      <c r="B7" s="23"/>
      <c r="C7" s="166"/>
      <c r="D7" s="9" t="s">
        <v>9</v>
      </c>
      <c r="E7" s="10">
        <v>327913</v>
      </c>
      <c r="F7" s="11">
        <f t="shared" si="0"/>
        <v>0.37287671108260728</v>
      </c>
      <c r="G7" s="170"/>
      <c r="H7" s="24"/>
      <c r="I7" s="24"/>
      <c r="J7" s="24"/>
      <c r="K7" s="24"/>
      <c r="L7" s="24"/>
      <c r="M7" s="24"/>
      <c r="N7" s="24"/>
      <c r="O7" s="77">
        <f>E7+E14+E20</f>
        <v>579462</v>
      </c>
      <c r="P7" s="24"/>
      <c r="Q7" s="25"/>
    </row>
    <row r="8" spans="2:17">
      <c r="B8" s="23"/>
      <c r="C8" s="166"/>
      <c r="D8" s="9" t="s">
        <v>10</v>
      </c>
      <c r="E8" s="10">
        <v>153214</v>
      </c>
      <c r="F8" s="11">
        <f t="shared" si="0"/>
        <v>0.17422283475132305</v>
      </c>
      <c r="G8" s="170"/>
      <c r="H8" s="24"/>
      <c r="I8" s="24"/>
      <c r="J8" s="24"/>
      <c r="K8" s="24"/>
      <c r="L8" s="24"/>
      <c r="M8" s="24"/>
      <c r="N8" s="24"/>
      <c r="O8" s="77">
        <f>E8+E15+E21</f>
        <v>259922</v>
      </c>
      <c r="P8" s="24"/>
      <c r="Q8" s="25"/>
    </row>
    <row r="9" spans="2:17">
      <c r="B9" s="23"/>
      <c r="C9" s="166"/>
      <c r="D9" s="9" t="s">
        <v>11</v>
      </c>
      <c r="E9" s="10">
        <v>105420</v>
      </c>
      <c r="F9" s="11">
        <f t="shared" si="0"/>
        <v>0.11987528058457109</v>
      </c>
      <c r="G9" s="170"/>
      <c r="H9" s="24"/>
      <c r="I9" s="24"/>
      <c r="J9" s="24"/>
      <c r="K9" s="24"/>
      <c r="L9" s="24"/>
      <c r="M9" s="24"/>
      <c r="N9" s="24"/>
      <c r="O9" s="77">
        <f>E9+E16+E22</f>
        <v>170337</v>
      </c>
      <c r="P9" s="24"/>
      <c r="Q9" s="25"/>
    </row>
    <row r="10" spans="2:17">
      <c r="B10" s="23"/>
      <c r="C10" s="166"/>
      <c r="D10" s="9" t="s">
        <v>12</v>
      </c>
      <c r="E10" s="10">
        <v>2360</v>
      </c>
      <c r="F10" s="11">
        <f t="shared" si="0"/>
        <v>2.6836052189298785E-3</v>
      </c>
      <c r="G10" s="170"/>
      <c r="H10" s="24"/>
      <c r="I10" s="24"/>
      <c r="J10" s="24"/>
      <c r="K10" s="24"/>
      <c r="L10" s="24"/>
      <c r="M10" s="24"/>
      <c r="N10" s="24"/>
      <c r="O10" s="77">
        <f>E10+E17</f>
        <v>4814</v>
      </c>
      <c r="P10" s="24"/>
      <c r="Q10" s="25"/>
    </row>
    <row r="11" spans="2:17">
      <c r="B11" s="23"/>
      <c r="C11" s="167"/>
      <c r="D11" s="12" t="s">
        <v>13</v>
      </c>
      <c r="E11" s="13">
        <v>2</v>
      </c>
      <c r="F11" s="14">
        <f t="shared" si="0"/>
        <v>2.2742417109575238E-6</v>
      </c>
      <c r="G11" s="171"/>
      <c r="H11" s="24"/>
      <c r="I11" s="24"/>
      <c r="J11" s="24"/>
      <c r="K11" s="24"/>
      <c r="L11" s="24"/>
      <c r="M11" s="24"/>
      <c r="N11" s="24"/>
      <c r="O11" s="77">
        <f>E11</f>
        <v>2</v>
      </c>
      <c r="P11" s="24"/>
      <c r="Q11" s="25"/>
    </row>
    <row r="12" spans="2:17">
      <c r="B12" s="23"/>
      <c r="C12" s="164" t="s">
        <v>14</v>
      </c>
      <c r="D12" s="6" t="s">
        <v>7</v>
      </c>
      <c r="E12" s="7">
        <v>16862</v>
      </c>
      <c r="F12" s="8">
        <f t="shared" ref="F12:F17" si="1">E12/SUM($E$12:$E$17)</f>
        <v>2.4675748489411613E-2</v>
      </c>
      <c r="G12" s="168">
        <f>SUM(E12:E17)/E23</f>
        <v>0.43725276905062038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66"/>
      <c r="D13" s="9" t="s">
        <v>8</v>
      </c>
      <c r="E13" s="10">
        <v>240883</v>
      </c>
      <c r="F13" s="11">
        <f t="shared" si="1"/>
        <v>0.35250672063663491</v>
      </c>
      <c r="G13" s="170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66"/>
      <c r="D14" s="9" t="s">
        <v>9</v>
      </c>
      <c r="E14" s="10">
        <v>251544</v>
      </c>
      <c r="F14" s="11">
        <f t="shared" si="1"/>
        <v>0.36810796335076235</v>
      </c>
      <c r="G14" s="170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66"/>
      <c r="D15" s="9" t="s">
        <v>10</v>
      </c>
      <c r="E15" s="10">
        <v>106698</v>
      </c>
      <c r="F15" s="11">
        <f t="shared" si="1"/>
        <v>0.15614120580733248</v>
      </c>
      <c r="G15" s="170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66"/>
      <c r="D16" s="9" t="s">
        <v>11</v>
      </c>
      <c r="E16" s="10">
        <v>64902</v>
      </c>
      <c r="F16" s="11">
        <f t="shared" si="1"/>
        <v>9.4977193005562358E-2</v>
      </c>
      <c r="G16" s="170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67"/>
      <c r="D17" s="12" t="s">
        <v>12</v>
      </c>
      <c r="E17" s="13">
        <v>2454</v>
      </c>
      <c r="F17" s="14">
        <f t="shared" si="1"/>
        <v>3.5911687102962932E-3</v>
      </c>
      <c r="G17" s="171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64" t="s">
        <v>13</v>
      </c>
      <c r="D18" s="6" t="s">
        <v>7</v>
      </c>
      <c r="E18" s="7">
        <v>6</v>
      </c>
      <c r="F18" s="8">
        <f>E18/SUM($E$18:$E$22)</f>
        <v>0.11320754716981132</v>
      </c>
      <c r="G18" s="168">
        <f>SUM(E18:E22)/E23</f>
        <v>3.3913271606913188E-5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>
      <c r="B19" s="23"/>
      <c r="C19" s="165"/>
      <c r="D19" s="158" t="s">
        <v>8</v>
      </c>
      <c r="E19" s="60">
        <v>17</v>
      </c>
      <c r="F19" s="11">
        <f t="shared" ref="F19:F22" si="2">E19/SUM($E$18:$E$22)</f>
        <v>0.32075471698113206</v>
      </c>
      <c r="G19" s="169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6"/>
      <c r="D20" s="9" t="s">
        <v>9</v>
      </c>
      <c r="E20" s="10">
        <v>5</v>
      </c>
      <c r="F20" s="11">
        <f t="shared" si="2"/>
        <v>9.4339622641509441E-2</v>
      </c>
      <c r="G20" s="170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6"/>
      <c r="D21" s="9" t="s">
        <v>10</v>
      </c>
      <c r="E21" s="10">
        <v>10</v>
      </c>
      <c r="F21" s="11">
        <f t="shared" si="2"/>
        <v>0.18867924528301888</v>
      </c>
      <c r="G21" s="170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7"/>
      <c r="D22" s="12" t="s">
        <v>11</v>
      </c>
      <c r="E22" s="13">
        <v>15</v>
      </c>
      <c r="F22" s="14">
        <f t="shared" si="2"/>
        <v>0.28301886792452829</v>
      </c>
      <c r="G22" s="171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5" t="s">
        <v>15</v>
      </c>
      <c r="D23" s="16"/>
      <c r="E23" s="17">
        <f>SUM(E5:E22)</f>
        <v>1562810</v>
      </c>
      <c r="F23" s="18"/>
      <c r="G23" s="19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.75" thickBot="1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s="29" customFormat="1"/>
  </sheetData>
  <mergeCells count="7">
    <mergeCell ref="C18:C22"/>
    <mergeCell ref="G18:G22"/>
    <mergeCell ref="C3:G3"/>
    <mergeCell ref="C5:C11"/>
    <mergeCell ref="G5:G11"/>
    <mergeCell ref="C12:C17"/>
    <mergeCell ref="G12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84</v>
      </c>
      <c r="D3" s="175"/>
      <c r="E3" s="175"/>
      <c r="F3" s="175"/>
      <c r="G3" s="7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90</v>
      </c>
      <c r="E4" s="3" t="s">
        <v>3</v>
      </c>
      <c r="F4" s="5" t="s">
        <v>4</v>
      </c>
      <c r="G4" s="79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4" t="s">
        <v>6</v>
      </c>
      <c r="D5" s="6" t="s">
        <v>13</v>
      </c>
      <c r="E5" s="7">
        <v>13527</v>
      </c>
      <c r="F5" s="47">
        <f t="shared" ref="F5:F10" si="0">E5/SUM($E$5:$E$10)</f>
        <v>1.5381833812061213E-2</v>
      </c>
      <c r="G5" s="81"/>
      <c r="H5" s="24"/>
      <c r="I5" s="24"/>
      <c r="J5" s="24"/>
      <c r="K5" s="24"/>
      <c r="L5" s="24"/>
      <c r="M5" s="24"/>
      <c r="N5" s="24"/>
      <c r="O5" s="77"/>
      <c r="P5" s="24"/>
      <c r="Q5" s="25"/>
    </row>
    <row r="6" spans="2:17">
      <c r="B6" s="23"/>
      <c r="C6" s="166"/>
      <c r="D6" s="9" t="s">
        <v>85</v>
      </c>
      <c r="E6" s="10">
        <v>15701</v>
      </c>
      <c r="F6" s="53">
        <f t="shared" si="0"/>
        <v>1.7853934551872043E-2</v>
      </c>
      <c r="G6" s="82">
        <f>E6+E12+E17</f>
        <v>29641</v>
      </c>
      <c r="H6" s="24"/>
      <c r="I6" s="24"/>
      <c r="J6" s="24"/>
      <c r="K6" s="24"/>
      <c r="L6" s="24"/>
      <c r="M6" s="24"/>
      <c r="N6" s="24"/>
      <c r="O6" s="77"/>
      <c r="P6" s="24"/>
      <c r="Q6" s="25"/>
    </row>
    <row r="7" spans="2:17">
      <c r="B7" s="23"/>
      <c r="C7" s="166"/>
      <c r="D7" s="9" t="s">
        <v>86</v>
      </c>
      <c r="E7" s="10">
        <v>25814</v>
      </c>
      <c r="F7" s="53">
        <f t="shared" si="0"/>
        <v>2.9353637763328763E-2</v>
      </c>
      <c r="G7" s="82">
        <f>E7+E13+E19</f>
        <v>47944</v>
      </c>
      <c r="H7" s="24"/>
      <c r="I7" s="24"/>
      <c r="J7" s="24"/>
      <c r="K7" s="24"/>
      <c r="L7" s="24"/>
      <c r="M7" s="24"/>
      <c r="N7" s="24"/>
      <c r="O7" s="77"/>
      <c r="P7" s="24"/>
      <c r="Q7" s="25"/>
    </row>
    <row r="8" spans="2:17">
      <c r="B8" s="23"/>
      <c r="C8" s="166"/>
      <c r="D8" s="9" t="s">
        <v>87</v>
      </c>
      <c r="E8" s="10">
        <v>123603</v>
      </c>
      <c r="F8" s="53">
        <f t="shared" si="0"/>
        <v>0.14055154909974141</v>
      </c>
      <c r="G8" s="82">
        <f>E8+E14+E20</f>
        <v>238911</v>
      </c>
      <c r="H8" s="24"/>
      <c r="I8" s="24"/>
      <c r="J8" s="24"/>
      <c r="K8" s="24"/>
      <c r="L8" s="24"/>
      <c r="M8" s="24"/>
      <c r="N8" s="24"/>
      <c r="O8" s="77"/>
      <c r="P8" s="24"/>
      <c r="Q8" s="25"/>
    </row>
    <row r="9" spans="2:17">
      <c r="B9" s="23"/>
      <c r="C9" s="166"/>
      <c r="D9" s="9" t="s">
        <v>88</v>
      </c>
      <c r="E9" s="10">
        <v>555676</v>
      </c>
      <c r="F9" s="53">
        <f t="shared" si="0"/>
        <v>0.63187076848901658</v>
      </c>
      <c r="G9" s="82">
        <f>E9+E15+E21</f>
        <v>974430</v>
      </c>
      <c r="H9" s="24"/>
      <c r="I9" s="24"/>
      <c r="J9" s="24"/>
      <c r="K9" s="24"/>
      <c r="L9" s="24"/>
      <c r="M9" s="24"/>
      <c r="N9" s="24"/>
      <c r="O9" s="77"/>
      <c r="P9" s="24"/>
      <c r="Q9" s="25"/>
    </row>
    <row r="10" spans="2:17" s="29" customFormat="1">
      <c r="B10" s="23"/>
      <c r="C10" s="167"/>
      <c r="D10" s="12" t="s">
        <v>89</v>
      </c>
      <c r="E10" s="13">
        <v>145093</v>
      </c>
      <c r="F10" s="54">
        <f t="shared" si="0"/>
        <v>0.16498827628398002</v>
      </c>
      <c r="G10" s="82">
        <f>E10+E16+E22</f>
        <v>247900</v>
      </c>
      <c r="H10" s="24"/>
      <c r="I10" s="24"/>
      <c r="J10" s="24"/>
      <c r="K10" s="24"/>
      <c r="L10" s="24"/>
      <c r="M10" s="24"/>
      <c r="N10" s="24"/>
      <c r="O10" s="77"/>
      <c r="P10" s="24"/>
      <c r="Q10" s="25"/>
    </row>
    <row r="11" spans="2:17" s="29" customFormat="1">
      <c r="B11" s="23"/>
      <c r="C11" s="164" t="s">
        <v>14</v>
      </c>
      <c r="D11" s="6" t="s">
        <v>13</v>
      </c>
      <c r="E11" s="7">
        <v>10454</v>
      </c>
      <c r="F11" s="47">
        <f t="shared" ref="F11:F16" si="1">E11/SUM($E$11:$E$16)</f>
        <v>1.529832017010491E-2</v>
      </c>
      <c r="G11" s="83">
        <f>G6/$E$23</f>
        <v>1.8966477050953091E-2</v>
      </c>
      <c r="H11" s="24"/>
      <c r="I11" s="24"/>
      <c r="J11" s="24"/>
      <c r="K11" s="24"/>
      <c r="L11" s="24"/>
      <c r="M11" s="24"/>
      <c r="N11" s="24"/>
      <c r="O11" s="76"/>
      <c r="P11" s="24"/>
      <c r="Q11" s="25"/>
    </row>
    <row r="12" spans="2:17" s="29" customFormat="1">
      <c r="B12" s="23"/>
      <c r="C12" s="166"/>
      <c r="D12" s="9" t="s">
        <v>85</v>
      </c>
      <c r="E12" s="10">
        <v>13940</v>
      </c>
      <c r="F12" s="53">
        <f t="shared" si="1"/>
        <v>2.0399711418716517E-2</v>
      </c>
      <c r="G12" s="83">
        <f t="shared" ref="G12:G16" si="2">G7/$E$23</f>
        <v>3.0678073470223506E-2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>
      <c r="B13" s="23"/>
      <c r="C13" s="166"/>
      <c r="D13" s="9" t="s">
        <v>86</v>
      </c>
      <c r="E13" s="10">
        <v>22126</v>
      </c>
      <c r="F13" s="53">
        <f t="shared" si="1"/>
        <v>3.2379054149965683E-2</v>
      </c>
      <c r="G13" s="83">
        <f t="shared" si="2"/>
        <v>0.15287271005432523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>
      <c r="B14" s="23"/>
      <c r="C14" s="166"/>
      <c r="D14" s="9" t="s">
        <v>87</v>
      </c>
      <c r="E14" s="10">
        <v>115301</v>
      </c>
      <c r="F14" s="53">
        <f t="shared" si="1"/>
        <v>0.16873078380842418</v>
      </c>
      <c r="G14" s="83">
        <f t="shared" si="2"/>
        <v>0.62351149531932859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>
      <c r="B15" s="23"/>
      <c r="C15" s="166"/>
      <c r="D15" s="9" t="s">
        <v>88</v>
      </c>
      <c r="E15" s="10">
        <v>418729</v>
      </c>
      <c r="F15" s="53">
        <f t="shared" si="1"/>
        <v>0.61276547795177527</v>
      </c>
      <c r="G15" s="83">
        <f t="shared" si="2"/>
        <v>0.15862452889346754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>
      <c r="B16" s="23"/>
      <c r="C16" s="167"/>
      <c r="D16" s="12" t="s">
        <v>89</v>
      </c>
      <c r="E16" s="13">
        <v>102793</v>
      </c>
      <c r="F16" s="54">
        <f t="shared" si="1"/>
        <v>0.15042665250101339</v>
      </c>
      <c r="G16" s="83">
        <f t="shared" si="2"/>
        <v>1.2136137502929397E-8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>
      <c r="B17" s="23"/>
      <c r="C17" s="164" t="s">
        <v>13</v>
      </c>
      <c r="D17" s="6" t="s">
        <v>13</v>
      </c>
      <c r="E17" s="7">
        <v>0</v>
      </c>
      <c r="F17" s="47">
        <f>E17/SUM($E$17:$E$22)</f>
        <v>0</v>
      </c>
      <c r="G17" s="81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>
      <c r="B18" s="23"/>
      <c r="C18" s="165"/>
      <c r="D18" s="158" t="s">
        <v>85</v>
      </c>
      <c r="E18" s="60">
        <v>3</v>
      </c>
      <c r="F18" s="157">
        <f t="shared" ref="F18:F22" si="3">E18/SUM($E$17:$E$22)</f>
        <v>5.6603773584905662E-2</v>
      </c>
      <c r="G18" s="81"/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>
      <c r="B19" s="23"/>
      <c r="C19" s="166"/>
      <c r="D19" s="9" t="s">
        <v>86</v>
      </c>
      <c r="E19" s="10">
        <v>4</v>
      </c>
      <c r="F19" s="53">
        <f t="shared" si="3"/>
        <v>7.5471698113207544E-2</v>
      </c>
      <c r="G19" s="81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>
      <c r="B20" s="23"/>
      <c r="C20" s="166"/>
      <c r="D20" s="9" t="s">
        <v>87</v>
      </c>
      <c r="E20" s="10">
        <v>7</v>
      </c>
      <c r="F20" s="53">
        <f t="shared" si="3"/>
        <v>0.13207547169811321</v>
      </c>
      <c r="G20" s="81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>
      <c r="B21" s="23"/>
      <c r="C21" s="166"/>
      <c r="D21" s="9" t="s">
        <v>88</v>
      </c>
      <c r="E21" s="10">
        <v>25</v>
      </c>
      <c r="F21" s="53">
        <f t="shared" si="3"/>
        <v>0.47169811320754718</v>
      </c>
      <c r="G21" s="81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>
      <c r="B22" s="23"/>
      <c r="C22" s="167"/>
      <c r="D22" s="12" t="s">
        <v>89</v>
      </c>
      <c r="E22" s="13">
        <v>14</v>
      </c>
      <c r="F22" s="54">
        <f t="shared" si="3"/>
        <v>0.26415094339622641</v>
      </c>
      <c r="G22" s="81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1562810</v>
      </c>
      <c r="F23" s="18"/>
      <c r="G23" s="80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76" t="s">
        <v>16</v>
      </c>
      <c r="D3" s="176"/>
      <c r="E3" s="176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28460</v>
      </c>
      <c r="E5" s="35">
        <f>D5/$D$10</f>
        <v>1.8210786979863194E-2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691785</v>
      </c>
      <c r="E6" s="38">
        <f t="shared" ref="E6:E9" si="0">D6/$D$10</f>
        <v>0.44265457733185737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312161</v>
      </c>
      <c r="E7" s="38">
        <f t="shared" si="0"/>
        <v>0.19974341090727599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485727</v>
      </c>
      <c r="E8" s="38">
        <f t="shared" si="0"/>
        <v>0.31080361656247402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44677</v>
      </c>
      <c r="E9" s="38">
        <f t="shared" si="0"/>
        <v>2.8587608218529445E-2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1562810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2" t="s">
        <v>23</v>
      </c>
      <c r="D3" s="173"/>
      <c r="E3" s="173"/>
      <c r="F3" s="173"/>
      <c r="G3" s="174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64" t="s">
        <v>20</v>
      </c>
      <c r="D5" s="6" t="s">
        <v>13</v>
      </c>
      <c r="E5" s="42">
        <v>16423</v>
      </c>
      <c r="F5" s="8">
        <f>E5/$E$11</f>
        <v>2.1627537018210168E-2</v>
      </c>
      <c r="G5" s="168">
        <f>SUM(E5:E7)/E11</f>
        <v>0.41108649961282984</v>
      </c>
      <c r="H5" s="25"/>
    </row>
    <row r="6" spans="2:8">
      <c r="B6" s="23"/>
      <c r="C6" s="166"/>
      <c r="D6" s="9" t="s">
        <v>27</v>
      </c>
      <c r="E6" s="37">
        <v>241035</v>
      </c>
      <c r="F6" s="11">
        <f t="shared" ref="F6:F10" si="0">E6/$E$11</f>
        <v>0.31742028771748693</v>
      </c>
      <c r="G6" s="170"/>
      <c r="H6" s="25"/>
    </row>
    <row r="7" spans="2:8">
      <c r="B7" s="23"/>
      <c r="C7" s="167"/>
      <c r="D7" s="12" t="s">
        <v>28</v>
      </c>
      <c r="E7" s="43">
        <v>54703</v>
      </c>
      <c r="F7" s="14">
        <f t="shared" si="0"/>
        <v>7.2038674877132725E-2</v>
      </c>
      <c r="G7" s="171"/>
      <c r="H7" s="25"/>
    </row>
    <row r="8" spans="2:8">
      <c r="B8" s="23"/>
      <c r="C8" s="164" t="s">
        <v>21</v>
      </c>
      <c r="D8" s="6" t="s">
        <v>13</v>
      </c>
      <c r="E8" s="42">
        <v>22109</v>
      </c>
      <c r="F8" s="8">
        <f>E8/$E$11</f>
        <v>2.9115460995896524E-2</v>
      </c>
      <c r="G8" s="168">
        <f>SUM(E8:E10)/E11</f>
        <v>0.63965649840127692</v>
      </c>
      <c r="H8" s="25"/>
    </row>
    <row r="9" spans="2:8">
      <c r="B9" s="23"/>
      <c r="C9" s="166"/>
      <c r="D9" s="9" t="s">
        <v>27</v>
      </c>
      <c r="E9" s="37">
        <v>344865</v>
      </c>
      <c r="F9" s="11">
        <f t="shared" si="0"/>
        <v>0.45415457308561463</v>
      </c>
      <c r="G9" s="170"/>
      <c r="H9" s="25"/>
    </row>
    <row r="10" spans="2:8">
      <c r="B10" s="23"/>
      <c r="C10" s="167"/>
      <c r="D10" s="12" t="s">
        <v>28</v>
      </c>
      <c r="E10" s="43">
        <v>118753</v>
      </c>
      <c r="F10" s="14">
        <f t="shared" si="0"/>
        <v>0.15638646431976569</v>
      </c>
      <c r="G10" s="171"/>
      <c r="H10" s="25"/>
    </row>
    <row r="11" spans="2:8">
      <c r="B11" s="23"/>
      <c r="C11" s="44" t="s">
        <v>15</v>
      </c>
      <c r="D11" s="45"/>
      <c r="E11" s="46">
        <f>E6+E7+E9+E10</f>
        <v>759356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173456</v>
      </c>
      <c r="F12" s="179">
        <f>E12/E11</f>
        <v>0.22842513919689841</v>
      </c>
      <c r="G12" s="180"/>
      <c r="H12" s="25"/>
    </row>
    <row r="13" spans="2:8">
      <c r="B13" s="23"/>
      <c r="C13" s="51" t="s">
        <v>27</v>
      </c>
      <c r="D13" s="52"/>
      <c r="E13" s="40">
        <f>E6+E9</f>
        <v>585900</v>
      </c>
      <c r="F13" s="177">
        <f>E13/E11</f>
        <v>0.77157486080310156</v>
      </c>
      <c r="G13" s="178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75" t="s">
        <v>30</v>
      </c>
      <c r="D3" s="175"/>
      <c r="E3" s="175"/>
      <c r="F3" s="175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64" t="s">
        <v>20</v>
      </c>
      <c r="D5" s="6" t="s">
        <v>13</v>
      </c>
      <c r="E5" s="7">
        <v>115379</v>
      </c>
      <c r="F5" s="47">
        <f>E5/SUM($E$5:$E$12)</f>
        <v>0.3696137570035975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66"/>
      <c r="D6" s="9" t="s">
        <v>32</v>
      </c>
      <c r="E6" s="10">
        <v>37232</v>
      </c>
      <c r="F6" s="53">
        <f t="shared" ref="F6:F12" si="0">E6/SUM($E$5:$E$12)</f>
        <v>0.11927178603348913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66"/>
      <c r="D7" s="9" t="s">
        <v>33</v>
      </c>
      <c r="E7" s="10">
        <v>75924</v>
      </c>
      <c r="F7" s="53">
        <f t="shared" si="0"/>
        <v>0.24322064575651667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66"/>
      <c r="D8" s="9" t="s">
        <v>34</v>
      </c>
      <c r="E8" s="10">
        <v>36901</v>
      </c>
      <c r="F8" s="53">
        <f t="shared" si="0"/>
        <v>0.11821143576551843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66"/>
      <c r="D9" s="9" t="s">
        <v>35</v>
      </c>
      <c r="E9" s="10">
        <v>22959</v>
      </c>
      <c r="F9" s="53">
        <f t="shared" si="0"/>
        <v>7.354858550555643E-2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66"/>
      <c r="D10" s="9" t="s">
        <v>36</v>
      </c>
      <c r="E10" s="10">
        <v>16850</v>
      </c>
      <c r="F10" s="53">
        <f t="shared" si="0"/>
        <v>5.3978555937480979E-2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66"/>
      <c r="D11" s="9" t="s">
        <v>37</v>
      </c>
      <c r="E11" s="10">
        <v>4791</v>
      </c>
      <c r="F11" s="53">
        <f t="shared" si="0"/>
        <v>1.5347849346971594E-2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67"/>
      <c r="D12" s="12" t="s">
        <v>38</v>
      </c>
      <c r="E12" s="13">
        <v>2125</v>
      </c>
      <c r="F12" s="54">
        <f t="shared" si="0"/>
        <v>6.8073846508692627E-3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64" t="s">
        <v>21</v>
      </c>
      <c r="D13" s="6" t="s">
        <v>13</v>
      </c>
      <c r="E13" s="7">
        <v>166095</v>
      </c>
      <c r="F13" s="47">
        <f>E13/SUM($E$13:$E$20)</f>
        <v>0.34195134303837343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66"/>
      <c r="D14" s="9" t="s">
        <v>32</v>
      </c>
      <c r="E14" s="10">
        <v>95387</v>
      </c>
      <c r="F14" s="53">
        <f t="shared" ref="F14:F20" si="1">E14/SUM($E$13:$E$20)</f>
        <v>0.19637985946838452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66"/>
      <c r="D15" s="9" t="s">
        <v>33</v>
      </c>
      <c r="E15" s="10">
        <v>121795</v>
      </c>
      <c r="F15" s="53">
        <f t="shared" si="1"/>
        <v>0.25074784807103578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66"/>
      <c r="D16" s="9" t="s">
        <v>34</v>
      </c>
      <c r="E16" s="10">
        <v>53259</v>
      </c>
      <c r="F16" s="53">
        <f t="shared" si="1"/>
        <v>0.10964801215497594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66"/>
      <c r="D17" s="9" t="s">
        <v>35</v>
      </c>
      <c r="E17" s="10">
        <v>30090</v>
      </c>
      <c r="F17" s="53">
        <f t="shared" si="1"/>
        <v>6.1948378410094561E-2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66"/>
      <c r="D18" s="9" t="s">
        <v>36</v>
      </c>
      <c r="E18" s="10">
        <v>15149</v>
      </c>
      <c r="F18" s="53">
        <f t="shared" si="1"/>
        <v>3.1188301247408522E-2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66"/>
      <c r="D19" s="9" t="s">
        <v>37</v>
      </c>
      <c r="E19" s="10">
        <v>2971</v>
      </c>
      <c r="F19" s="53">
        <f t="shared" si="1"/>
        <v>6.1166045947620784E-3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67"/>
      <c r="D20" s="12" t="s">
        <v>38</v>
      </c>
      <c r="E20" s="13">
        <v>981</v>
      </c>
      <c r="F20" s="54">
        <f t="shared" si="1"/>
        <v>2.0196530149651963E-3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797888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5" t="s">
        <v>67</v>
      </c>
      <c r="D3" s="175"/>
      <c r="E3" s="175"/>
      <c r="F3" s="175"/>
      <c r="G3" s="175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39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1" t="s">
        <v>19</v>
      </c>
      <c r="D5" s="56" t="s">
        <v>13</v>
      </c>
      <c r="E5" s="7">
        <v>164860</v>
      </c>
      <c r="F5" s="8">
        <f>E5/SUM($E$5:$E$10)</f>
        <v>0.23831103594324826</v>
      </c>
      <c r="G5" s="47">
        <f>E5/$E$23</f>
        <v>0.11066858297089362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2"/>
      <c r="D6" s="57" t="s">
        <v>40</v>
      </c>
      <c r="E6" s="10">
        <v>28459</v>
      </c>
      <c r="F6" s="11">
        <f t="shared" ref="F6:F10" si="0">E6/SUM($E$5:$E$10)</f>
        <v>4.1138504014975749E-2</v>
      </c>
      <c r="G6" s="53">
        <f t="shared" ref="G6:G22" si="1">E6/$E$23</f>
        <v>1.9104192665101671E-2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2"/>
      <c r="D7" s="57" t="s">
        <v>41</v>
      </c>
      <c r="E7" s="10">
        <v>150039</v>
      </c>
      <c r="F7" s="11">
        <f t="shared" si="0"/>
        <v>0.21688674949586939</v>
      </c>
      <c r="G7" s="53">
        <f t="shared" si="1"/>
        <v>0.1007194196310197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2"/>
      <c r="D8" s="57" t="s">
        <v>42</v>
      </c>
      <c r="E8" s="10">
        <v>212343</v>
      </c>
      <c r="F8" s="11">
        <f t="shared" si="0"/>
        <v>0.30694941347383942</v>
      </c>
      <c r="G8" s="53">
        <f t="shared" si="1"/>
        <v>0.14254336354354277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2"/>
      <c r="D9" s="57" t="s">
        <v>43</v>
      </c>
      <c r="E9" s="10">
        <v>108910</v>
      </c>
      <c r="F9" s="11">
        <f t="shared" si="0"/>
        <v>0.15743330659092059</v>
      </c>
      <c r="G9" s="53">
        <f t="shared" si="1"/>
        <v>7.3110004678879195E-2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83"/>
      <c r="D10" s="58" t="s">
        <v>44</v>
      </c>
      <c r="E10" s="13">
        <v>27174</v>
      </c>
      <c r="F10" s="14">
        <f t="shared" si="0"/>
        <v>3.9280990481146597E-2</v>
      </c>
      <c r="G10" s="54">
        <f t="shared" si="1"/>
        <v>1.8241587247671134E-2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81" t="s">
        <v>20</v>
      </c>
      <c r="D11" s="59" t="s">
        <v>13</v>
      </c>
      <c r="E11" s="60">
        <v>64460</v>
      </c>
      <c r="F11" s="61">
        <f>E11/SUM($E$11:$E$16)</f>
        <v>0.20649600686825068</v>
      </c>
      <c r="G11" s="62">
        <f t="shared" si="1"/>
        <v>4.3271241406671129E-2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82"/>
      <c r="D12" s="57" t="s">
        <v>40</v>
      </c>
      <c r="E12" s="10">
        <v>6172</v>
      </c>
      <c r="F12" s="11">
        <f t="shared" ref="F12:F16" si="2">E12/SUM($E$11:$E$16)</f>
        <v>1.9771848501254161E-2</v>
      </c>
      <c r="G12" s="53">
        <f t="shared" si="1"/>
        <v>4.1431911567169442E-3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82"/>
      <c r="D13" s="57" t="s">
        <v>41</v>
      </c>
      <c r="E13" s="10">
        <v>17889</v>
      </c>
      <c r="F13" s="11">
        <f t="shared" si="2"/>
        <v>5.7306966597364818E-2</v>
      </c>
      <c r="G13" s="53">
        <f t="shared" si="1"/>
        <v>1.2008675729505737E-2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82"/>
      <c r="D14" s="57" t="s">
        <v>42</v>
      </c>
      <c r="E14" s="10">
        <v>104017</v>
      </c>
      <c r="F14" s="11">
        <f t="shared" si="2"/>
        <v>0.33321587257857321</v>
      </c>
      <c r="G14" s="53">
        <f t="shared" si="1"/>
        <v>6.9825391210017226E-2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82"/>
      <c r="D15" s="57" t="s">
        <v>43</v>
      </c>
      <c r="E15" s="10">
        <v>99125</v>
      </c>
      <c r="F15" s="11">
        <f t="shared" si="2"/>
        <v>0.31754447224348975</v>
      </c>
      <c r="G15" s="53">
        <f t="shared" si="1"/>
        <v>6.654144902941786E-2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83"/>
      <c r="D16" s="58" t="s">
        <v>44</v>
      </c>
      <c r="E16" s="13">
        <v>20498</v>
      </c>
      <c r="F16" s="14">
        <f t="shared" si="2"/>
        <v>6.5664833211067364E-2</v>
      </c>
      <c r="G16" s="54">
        <f t="shared" si="1"/>
        <v>1.3760066806607893E-2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81" t="s">
        <v>21</v>
      </c>
      <c r="D17" s="59" t="s">
        <v>13</v>
      </c>
      <c r="E17" s="60">
        <v>110702</v>
      </c>
      <c r="F17" s="61">
        <f>E17/SUM($E$17:$E$22)</f>
        <v>0.22790991647571579</v>
      </c>
      <c r="G17" s="62">
        <f t="shared" si="1"/>
        <v>7.4312953245443805E-2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82"/>
      <c r="D18" s="57" t="s">
        <v>40</v>
      </c>
      <c r="E18" s="10">
        <v>6469</v>
      </c>
      <c r="F18" s="11">
        <f t="shared" ref="F18:F22" si="3">E18/SUM($E$17:$E$22)</f>
        <v>1.3318180788796999E-2</v>
      </c>
      <c r="G18" s="53">
        <f t="shared" si="1"/>
        <v>4.3425637707067257E-3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82"/>
      <c r="D19" s="57" t="s">
        <v>41</v>
      </c>
      <c r="E19" s="10">
        <v>42287</v>
      </c>
      <c r="F19" s="11">
        <f t="shared" si="3"/>
        <v>8.7059191685864692E-2</v>
      </c>
      <c r="G19" s="53">
        <f t="shared" si="1"/>
        <v>2.8386766760221876E-2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82"/>
      <c r="D20" s="57" t="s">
        <v>42</v>
      </c>
      <c r="E20" s="10">
        <v>136663</v>
      </c>
      <c r="F20" s="11">
        <f t="shared" si="3"/>
        <v>0.28135763505014133</v>
      </c>
      <c r="G20" s="53">
        <f t="shared" si="1"/>
        <v>9.1740267830591013E-2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82"/>
      <c r="D21" s="57" t="s">
        <v>43</v>
      </c>
      <c r="E21" s="10">
        <v>147271</v>
      </c>
      <c r="F21" s="11">
        <f t="shared" si="3"/>
        <v>0.30319706337098823</v>
      </c>
      <c r="G21" s="53">
        <f t="shared" si="1"/>
        <v>9.886129372016543E-2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83"/>
      <c r="D22" s="58" t="s">
        <v>44</v>
      </c>
      <c r="E22" s="13">
        <v>42335</v>
      </c>
      <c r="F22" s="14">
        <f t="shared" si="3"/>
        <v>8.7158012628492959E-2</v>
      </c>
      <c r="G22" s="54">
        <f t="shared" si="1"/>
        <v>2.8418988596826282E-2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1489673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5" t="s">
        <v>46</v>
      </c>
      <c r="D3" s="175"/>
      <c r="E3" s="175"/>
      <c r="F3" s="175"/>
      <c r="G3" s="175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51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81" t="s">
        <v>19</v>
      </c>
      <c r="D5" s="64" t="s">
        <v>13</v>
      </c>
      <c r="E5" s="7">
        <v>140879</v>
      </c>
      <c r="F5" s="8">
        <f>E5/SUM($E$5:$E$9)</f>
        <v>0.2036456413481067</v>
      </c>
      <c r="G5" s="47">
        <f t="shared" ref="G5:G19" si="0">E5/$E$20</f>
        <v>9.4570419145678278E-2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82"/>
      <c r="D6" s="65" t="s">
        <v>47</v>
      </c>
      <c r="E6" s="10">
        <v>9134</v>
      </c>
      <c r="F6" s="11">
        <f>E6/SUM($E$5:$E$9)</f>
        <v>1.3203524216338891E-2</v>
      </c>
      <c r="G6" s="53">
        <f t="shared" si="0"/>
        <v>6.1315469905140257E-3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82"/>
      <c r="D7" s="65" t="s">
        <v>48</v>
      </c>
      <c r="E7" s="10">
        <v>6847</v>
      </c>
      <c r="F7" s="11">
        <f>E7/SUM($E$5:$E$9)</f>
        <v>9.8975837868701989E-3</v>
      </c>
      <c r="G7" s="53">
        <f t="shared" si="0"/>
        <v>4.5963107339664477E-3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82"/>
      <c r="D8" s="65" t="s">
        <v>49</v>
      </c>
      <c r="E8" s="10">
        <v>99619</v>
      </c>
      <c r="F8" s="11">
        <f>E8/SUM($E$5:$E$9)</f>
        <v>0.14400283325021501</v>
      </c>
      <c r="G8" s="53">
        <f t="shared" si="0"/>
        <v>6.6873065431138246E-2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3"/>
      <c r="D9" s="66" t="s">
        <v>50</v>
      </c>
      <c r="E9" s="13">
        <v>435306</v>
      </c>
      <c r="F9" s="14">
        <f>E9/SUM($E$5:$E$9)</f>
        <v>0.62925041739846921</v>
      </c>
      <c r="G9" s="54">
        <f t="shared" si="0"/>
        <v>0.29221580843581108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81" t="s">
        <v>20</v>
      </c>
      <c r="D10" s="64" t="s">
        <v>13</v>
      </c>
      <c r="E10" s="7">
        <v>56061</v>
      </c>
      <c r="F10" s="8">
        <f>E10/SUM($E$10:$E$14)</f>
        <v>0.17959001925288554</v>
      </c>
      <c r="G10" s="47">
        <f t="shared" si="0"/>
        <v>3.7633091289162118E-2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82"/>
      <c r="D11" s="65" t="s">
        <v>47</v>
      </c>
      <c r="E11" s="10">
        <v>3053</v>
      </c>
      <c r="F11" s="11">
        <f>E11/SUM($E$10:$E$14)</f>
        <v>9.7802095713429935E-3</v>
      </c>
      <c r="G11" s="53">
        <f t="shared" si="0"/>
        <v>2.0494430656929409E-3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82"/>
      <c r="D12" s="65" t="s">
        <v>48</v>
      </c>
      <c r="E12" s="10">
        <v>137318</v>
      </c>
      <c r="F12" s="11">
        <f>E12/SUM($E$10:$E$14)</f>
        <v>0.43989479787673669</v>
      </c>
      <c r="G12" s="53">
        <f t="shared" si="0"/>
        <v>9.2179961642588681E-2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82"/>
      <c r="D13" s="65" t="s">
        <v>49</v>
      </c>
      <c r="E13" s="10">
        <v>110427</v>
      </c>
      <c r="F13" s="11">
        <f>E13/SUM($E$10:$E$14)</f>
        <v>0.35375014816072475</v>
      </c>
      <c r="G13" s="53">
        <f t="shared" si="0"/>
        <v>7.4128348973231034E-2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83"/>
      <c r="D14" s="66" t="s">
        <v>50</v>
      </c>
      <c r="E14" s="13">
        <v>5302</v>
      </c>
      <c r="F14" s="14">
        <f>E14/SUM($E$10:$E$14)</f>
        <v>1.6984825138310039E-2</v>
      </c>
      <c r="G14" s="54">
        <f t="shared" si="0"/>
        <v>3.559170368262028E-3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81" t="s">
        <v>21</v>
      </c>
      <c r="D15" s="64" t="s">
        <v>13</v>
      </c>
      <c r="E15" s="7">
        <v>100939</v>
      </c>
      <c r="F15" s="8">
        <f>E15/SUM($E$15:$E$19)</f>
        <v>0.20781014849905399</v>
      </c>
      <c r="G15" s="47">
        <f t="shared" si="0"/>
        <v>6.7759165937759491E-2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82"/>
      <c r="D16" s="65" t="s">
        <v>47</v>
      </c>
      <c r="E16" s="10">
        <v>3267</v>
      </c>
      <c r="F16" s="11">
        <f>E16/SUM($E$15:$E$19)</f>
        <v>6.7260004076363884E-3</v>
      </c>
      <c r="G16" s="53">
        <f t="shared" si="0"/>
        <v>2.1930987538875983E-3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82"/>
      <c r="D17" s="65" t="s">
        <v>48</v>
      </c>
      <c r="E17" s="10">
        <v>131050</v>
      </c>
      <c r="F17" s="11">
        <f>E17/SUM($E$15:$E$19)</f>
        <v>0.26980176107154841</v>
      </c>
      <c r="G17" s="53">
        <f t="shared" si="0"/>
        <v>8.7972326812662913E-2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82"/>
      <c r="D18" s="65" t="s">
        <v>49</v>
      </c>
      <c r="E18" s="10">
        <v>221091</v>
      </c>
      <c r="F18" s="11">
        <f>E18/SUM($E$15:$E$19)</f>
        <v>0.45517543805470972</v>
      </c>
      <c r="G18" s="53">
        <f t="shared" si="0"/>
        <v>0.14841579326469634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83"/>
      <c r="D19" s="66" t="s">
        <v>50</v>
      </c>
      <c r="E19" s="13">
        <v>29380</v>
      </c>
      <c r="F19" s="14">
        <f>E19/SUM($E$15:$E$19)</f>
        <v>6.0486651967051448E-2</v>
      </c>
      <c r="G19" s="54">
        <f t="shared" si="0"/>
        <v>1.9722449154948772E-2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1489673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6" t="s">
        <v>52</v>
      </c>
      <c r="D3" s="176"/>
      <c r="E3" s="176"/>
      <c r="F3" s="176"/>
      <c r="G3" s="176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53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4" t="s">
        <v>20</v>
      </c>
      <c r="D5" s="67" t="s">
        <v>55</v>
      </c>
      <c r="E5" s="34">
        <v>232432</v>
      </c>
      <c r="F5" s="61">
        <f t="shared" ref="F5:F28" si="0">E5/SUM(E5:E16)</f>
        <v>0.39248504743281898</v>
      </c>
      <c r="G5" s="35">
        <f t="shared" ref="G5:G28" si="1">E5/$E$29</f>
        <v>0.15978749264418768</v>
      </c>
      <c r="H5" s="24"/>
      <c r="I5" s="68">
        <f>G5+G17</f>
        <v>0.38179553316577663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5"/>
      <c r="D6" s="69" t="s">
        <v>56</v>
      </c>
      <c r="E6" s="37">
        <v>33812</v>
      </c>
      <c r="F6" s="11">
        <f t="shared" si="0"/>
        <v>4.9525862952861668E-2</v>
      </c>
      <c r="G6" s="38">
        <f t="shared" si="1"/>
        <v>2.3244366960165869E-2</v>
      </c>
      <c r="H6" s="24"/>
      <c r="I6" s="68">
        <f t="shared" ref="I6:I16" si="2">G6+G18</f>
        <v>6.3959131931650065E-2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5"/>
      <c r="D7" s="69" t="s">
        <v>57</v>
      </c>
      <c r="E7" s="37">
        <v>158568</v>
      </c>
      <c r="F7" s="11">
        <f t="shared" si="0"/>
        <v>0.22392593418977105</v>
      </c>
      <c r="G7" s="38">
        <f t="shared" si="1"/>
        <v>0.10900901396366916</v>
      </c>
      <c r="H7" s="24"/>
      <c r="I7" s="68">
        <f t="shared" si="2"/>
        <v>0.26477899564975882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5"/>
      <c r="D8" s="69" t="s">
        <v>58</v>
      </c>
      <c r="E8" s="37">
        <v>99282</v>
      </c>
      <c r="F8" s="11">
        <f t="shared" si="0"/>
        <v>0.12791649004634431</v>
      </c>
      <c r="G8" s="38">
        <f t="shared" si="1"/>
        <v>6.825231398731775E-2</v>
      </c>
      <c r="H8" s="24"/>
      <c r="I8" s="68">
        <f t="shared" si="2"/>
        <v>0.16407242519070114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5"/>
      <c r="D9" s="69" t="s">
        <v>59</v>
      </c>
      <c r="E9" s="37">
        <v>17435</v>
      </c>
      <c r="F9" s="11">
        <f t="shared" si="0"/>
        <v>2.1359929825249188E-2</v>
      </c>
      <c r="G9" s="38">
        <f t="shared" si="1"/>
        <v>1.1985849341964153E-2</v>
      </c>
      <c r="H9" s="24"/>
      <c r="I9" s="68">
        <f t="shared" si="2"/>
        <v>2.7921838650600286E-2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5"/>
      <c r="D10" s="69" t="s">
        <v>60</v>
      </c>
      <c r="E10" s="37">
        <v>4291</v>
      </c>
      <c r="F10" s="11">
        <f t="shared" si="0"/>
        <v>5.2202327510906402E-3</v>
      </c>
      <c r="G10" s="38">
        <f t="shared" si="1"/>
        <v>2.9498869817245876E-3</v>
      </c>
      <c r="H10" s="24"/>
      <c r="I10" s="68">
        <f t="shared" si="2"/>
        <v>9.0249630147006266E-3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5"/>
      <c r="D11" s="69" t="s">
        <v>61</v>
      </c>
      <c r="E11" s="37">
        <v>5127</v>
      </c>
      <c r="F11" s="11">
        <f t="shared" si="0"/>
        <v>6.2029665835894206E-3</v>
      </c>
      <c r="G11" s="38">
        <f t="shared" si="1"/>
        <v>3.5246027861342249E-3</v>
      </c>
      <c r="H11" s="24"/>
      <c r="I11" s="68">
        <f t="shared" si="2"/>
        <v>6.2723767935807823E-3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5"/>
      <c r="D12" s="69" t="s">
        <v>62</v>
      </c>
      <c r="E12" s="37">
        <v>1723</v>
      </c>
      <c r="F12" s="11">
        <f t="shared" si="0"/>
        <v>2.087447450358004E-3</v>
      </c>
      <c r="G12" s="38">
        <f t="shared" si="1"/>
        <v>1.1844920227246478E-3</v>
      </c>
      <c r="H12" s="24"/>
      <c r="I12" s="68">
        <f t="shared" si="2"/>
        <v>3.0805042099995052E-3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5"/>
      <c r="D13" s="69" t="s">
        <v>63</v>
      </c>
      <c r="E13" s="37">
        <v>3842</v>
      </c>
      <c r="F13" s="11">
        <f t="shared" si="0"/>
        <v>4.6488272056821687E-3</v>
      </c>
      <c r="G13" s="38">
        <f t="shared" si="1"/>
        <v>2.6412178475380714E-3</v>
      </c>
      <c r="H13" s="24"/>
      <c r="I13" s="68">
        <f t="shared" si="2"/>
        <v>6.6374175736543676E-3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5"/>
      <c r="D14" s="69" t="s">
        <v>64</v>
      </c>
      <c r="E14" s="37">
        <v>6436</v>
      </c>
      <c r="F14" s="11">
        <f t="shared" si="0"/>
        <v>7.7690435723114957E-3</v>
      </c>
      <c r="G14" s="38">
        <f t="shared" si="1"/>
        <v>4.4244867430387894E-3</v>
      </c>
      <c r="H14" s="24"/>
      <c r="I14" s="68">
        <f t="shared" si="2"/>
        <v>1.1977599832809948E-2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5"/>
      <c r="D15" s="69" t="s">
        <v>65</v>
      </c>
      <c r="E15" s="37">
        <v>26751</v>
      </c>
      <c r="F15" s="11">
        <f t="shared" si="0"/>
        <v>3.2115317893746088E-2</v>
      </c>
      <c r="G15" s="38">
        <f t="shared" si="1"/>
        <v>1.8390218282012219E-2</v>
      </c>
      <c r="H15" s="24"/>
      <c r="I15" s="68">
        <f t="shared" si="2"/>
        <v>5.6166095617310771E-2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6"/>
      <c r="D16" s="70" t="s">
        <v>66</v>
      </c>
      <c r="E16" s="43">
        <v>2507</v>
      </c>
      <c r="F16" s="14">
        <f t="shared" si="0"/>
        <v>2.9111692751455586E-3</v>
      </c>
      <c r="G16" s="71">
        <f t="shared" si="1"/>
        <v>1.7234599541327291E-3</v>
      </c>
      <c r="H16" s="24"/>
      <c r="I16" s="68">
        <f t="shared" si="2"/>
        <v>4.3131183694570174E-3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84" t="s">
        <v>21</v>
      </c>
      <c r="D17" s="67" t="s">
        <v>55</v>
      </c>
      <c r="E17" s="34">
        <v>322940</v>
      </c>
      <c r="F17" s="61">
        <f t="shared" si="0"/>
        <v>0.3744553155864967</v>
      </c>
      <c r="G17" s="35">
        <f t="shared" si="1"/>
        <v>0.22200804052158896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85"/>
      <c r="D18" s="69" t="s">
        <v>56</v>
      </c>
      <c r="E18" s="37">
        <v>59225</v>
      </c>
      <c r="F18" s="11">
        <f t="shared" si="0"/>
        <v>2.9699847250764497E-2</v>
      </c>
      <c r="G18" s="38">
        <f t="shared" si="1"/>
        <v>4.0714764971484199E-2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85"/>
      <c r="D19" s="69" t="s">
        <v>57</v>
      </c>
      <c r="E19" s="37">
        <v>226588</v>
      </c>
      <c r="F19" s="11">
        <f t="shared" si="0"/>
        <v>0.11710621724302067</v>
      </c>
      <c r="G19" s="38">
        <f t="shared" si="1"/>
        <v>0.15576998168608969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85"/>
      <c r="D20" s="69" t="s">
        <v>58</v>
      </c>
      <c r="E20" s="37">
        <v>139383</v>
      </c>
      <c r="F20" s="11">
        <f t="shared" si="0"/>
        <v>8.1591402003740543E-2</v>
      </c>
      <c r="G20" s="38">
        <f t="shared" si="1"/>
        <v>9.5820111203383393E-2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85"/>
      <c r="D21" s="69" t="s">
        <v>59</v>
      </c>
      <c r="E21" s="37">
        <v>23181</v>
      </c>
      <c r="F21" s="11">
        <f t="shared" si="0"/>
        <v>1.4775113103137059E-2</v>
      </c>
      <c r="G21" s="38">
        <f t="shared" si="1"/>
        <v>1.5935989308636135E-2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85"/>
      <c r="D22" s="69" t="s">
        <v>60</v>
      </c>
      <c r="E22" s="37">
        <v>8837</v>
      </c>
      <c r="F22" s="11">
        <f t="shared" si="0"/>
        <v>5.7169991609202315E-3</v>
      </c>
      <c r="G22" s="38">
        <f t="shared" si="1"/>
        <v>6.0750760329760381E-3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85"/>
      <c r="D23" s="69" t="s">
        <v>61</v>
      </c>
      <c r="E23" s="37">
        <v>3997</v>
      </c>
      <c r="F23" s="11">
        <f t="shared" si="0"/>
        <v>2.600682931399749E-3</v>
      </c>
      <c r="G23" s="38">
        <f t="shared" si="1"/>
        <v>2.747774007446557E-3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85"/>
      <c r="D24" s="69" t="s">
        <v>62</v>
      </c>
      <c r="E24" s="37">
        <v>2758</v>
      </c>
      <c r="F24" s="11">
        <f t="shared" si="0"/>
        <v>1.7991959068619297E-3</v>
      </c>
      <c r="G24" s="38">
        <f t="shared" si="1"/>
        <v>1.8960121872748572E-3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85"/>
      <c r="D25" s="69" t="s">
        <v>63</v>
      </c>
      <c r="E25" s="37">
        <v>5813</v>
      </c>
      <c r="F25" s="11">
        <f t="shared" si="0"/>
        <v>3.7989764395493513E-3</v>
      </c>
      <c r="G25" s="38">
        <f t="shared" si="1"/>
        <v>3.9961997261162962E-3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85"/>
      <c r="D26" s="69" t="s">
        <v>64</v>
      </c>
      <c r="E26" s="37">
        <v>10987</v>
      </c>
      <c r="F26" s="11">
        <f t="shared" si="0"/>
        <v>7.2077284798102255E-3</v>
      </c>
      <c r="G26" s="38">
        <f t="shared" si="1"/>
        <v>7.5531130897711586E-3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85"/>
      <c r="D27" s="69" t="s">
        <v>65</v>
      </c>
      <c r="E27" s="37">
        <v>54950</v>
      </c>
      <c r="F27" s="11">
        <f t="shared" si="0"/>
        <v>3.6310196788711661E-2</v>
      </c>
      <c r="G27" s="38">
        <f t="shared" si="1"/>
        <v>3.7775877335298552E-2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86"/>
      <c r="D28" s="70" t="s">
        <v>66</v>
      </c>
      <c r="E28" s="43">
        <v>3767</v>
      </c>
      <c r="F28" s="14">
        <f t="shared" si="0"/>
        <v>2.5829694068632797E-3</v>
      </c>
      <c r="G28" s="71">
        <f t="shared" si="1"/>
        <v>2.5896584153242883E-3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1454632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2016-03-07T19:26:30Z</dcterms:modified>
</cp:coreProperties>
</file>