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<sst xmlns="http://schemas.openxmlformats.org/spreadsheetml/2006/main" count="105" uniqueCount="103">
  <si>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</si>
  <si>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</si>
  <si>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</si>
  <si>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</si>
  <si>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</si>
  <si>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</si>
  <si>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</si>
  <si>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</si>
  <si>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</si>
  <si>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</si>
  <si>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</si>
  <si>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</si>
  <si>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</si>
  <si>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</si>
  <si>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</si>
  <si>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</si>
  <si>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</si>
  <si>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</si>
  <si>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</si>
  <si>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</si>
  <si>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</si>
  <si>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</si>
  <si>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</si>
  <si>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</si>
  <si>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</si>
  <si>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</si>
  <si>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</si>
  <si>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</si>
  <si>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</si>
  <si>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</si>
  <si>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</si>
  <si>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</si>
  <si>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</si>
  <si>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</si>
  <si>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</si>
  <si>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</si>
  <si>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</si>
  <si>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</si>
  <si>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</si>
  <si>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</si>
  <si>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</si>
  <si>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</si>
  <si>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</si>
  <si>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</si>
  <si>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</si>
  <si>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</si>
  <si>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</si>
  <si>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</si>
  <si>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</si>
  <si>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</si>
  <si>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</si>
  <si>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</si>
  <si>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</si>
  <si>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</si>
  <si>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</si>
  <si>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</si>
  <si>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</si>
  <si>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</si>
  <si>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</si>
  <si>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</si>
  <si>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</si>
  <si>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</si>
  <si>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</si>
  <si>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</si>
  <si>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</si>
  <si>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</si>
  <si>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</si>
  <si>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</si>
  <si>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</si>
  <si>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</si>
  <si>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</si>
  <si>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</si>
  <si>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</si>
  <si>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</si>
  <si>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</si>
  <si>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</si>
  <si>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</si>
  <si>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</si>
  <si>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</si>
  <si>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</si>
  <si>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</si>
  <si>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</si>
  <si>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</si>
  <si>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</si>
  <si>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</si>
  <si>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</si>
  <si>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</si>
  <si>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</si>
  <si>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</si>
  <si>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</si>
  <si>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</si>
  <si>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</si>
  <si>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</si>
  <si>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</si>
  <si>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</si>
  <si>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</si>
  <si>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</si>
  <si>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</si>
  <si>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</si>
  <si>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</si>
  <si>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</si>
  <si>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</si>
  <si>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13/12/16 - VENCIMENTO 27/12/16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</si>
</sst>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519201</v>
      </c>
      <c r="C7" s="10">
        <f>C8+C20+C24</f>
        <v>383280</v>
      </c>
      <c r="D7" s="10">
        <f>D8+D20+D24</f>
        <v>389156</v>
      </c>
      <c r="E7" s="10">
        <f>E8+E20+E24</f>
        <v>54727</v>
      </c>
      <c r="F7" s="10">
        <f aca="true" t="shared" si="0" ref="F7:M7">F8+F20+F24</f>
        <v>332913</v>
      </c>
      <c r="G7" s="10">
        <f t="shared" si="0"/>
        <v>530396</v>
      </c>
      <c r="H7" s="10">
        <f t="shared" si="0"/>
        <v>483982</v>
      </c>
      <c r="I7" s="10">
        <f t="shared" si="0"/>
        <v>433340</v>
      </c>
      <c r="J7" s="10">
        <f t="shared" si="0"/>
        <v>309365</v>
      </c>
      <c r="K7" s="10">
        <f t="shared" si="0"/>
        <v>374745</v>
      </c>
      <c r="L7" s="10">
        <f t="shared" si="0"/>
        <v>154683</v>
      </c>
      <c r="M7" s="10">
        <f t="shared" si="0"/>
        <v>91823</v>
      </c>
      <c r="N7" s="10">
        <f>+N8+N20+N24</f>
        <v>4057611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232626</v>
      </c>
      <c r="C8" s="12">
        <f>+C9+C12+C16</f>
        <v>183021</v>
      </c>
      <c r="D8" s="12">
        <f>+D9+D12+D16</f>
        <v>202012</v>
      </c>
      <c r="E8" s="12">
        <f>+E9+E12+E16</f>
        <v>26137</v>
      </c>
      <c r="F8" s="12">
        <f aca="true" t="shared" si="1" ref="F8:M8">+F9+F12+F16</f>
        <v>157097</v>
      </c>
      <c r="G8" s="12">
        <f t="shared" si="1"/>
        <v>258971</v>
      </c>
      <c r="H8" s="12">
        <f t="shared" si="1"/>
        <v>231354</v>
      </c>
      <c r="I8" s="12">
        <f t="shared" si="1"/>
        <v>211927</v>
      </c>
      <c r="J8" s="12">
        <f t="shared" si="1"/>
        <v>152240</v>
      </c>
      <c r="K8" s="12">
        <f t="shared" si="1"/>
        <v>175516</v>
      </c>
      <c r="L8" s="12">
        <f t="shared" si="1"/>
        <v>80626</v>
      </c>
      <c r="M8" s="12">
        <f t="shared" si="1"/>
        <v>50698</v>
      </c>
      <c r="N8" s="12">
        <f>SUM(B8:M8)</f>
        <v>1962225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21635</v>
      </c>
      <c r="C9" s="14">
        <v>21697</v>
      </c>
      <c r="D9" s="14">
        <v>15721</v>
      </c>
      <c r="E9" s="14">
        <v>1741</v>
      </c>
      <c r="F9" s="14">
        <v>12910</v>
      </c>
      <c r="G9" s="14">
        <v>24217</v>
      </c>
      <c r="H9" s="14">
        <v>28448</v>
      </c>
      <c r="I9" s="14">
        <v>13969</v>
      </c>
      <c r="J9" s="14">
        <v>18183</v>
      </c>
      <c r="K9" s="14">
        <v>14367</v>
      </c>
      <c r="L9" s="14">
        <v>9323</v>
      </c>
      <c r="M9" s="14">
        <v>6259</v>
      </c>
      <c r="N9" s="12">
        <f aca="true" t="shared" si="2" ref="N9:N19">SUM(B9:M9)</f>
        <v>188470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21635</v>
      </c>
      <c r="C10" s="14">
        <f>+C9-C11</f>
        <v>21697</v>
      </c>
      <c r="D10" s="14">
        <f>+D9-D11</f>
        <v>15721</v>
      </c>
      <c r="E10" s="14">
        <f>+E9-E11</f>
        <v>1741</v>
      </c>
      <c r="F10" s="14">
        <f aca="true" t="shared" si="3" ref="F10:M10">+F9-F11</f>
        <v>12910</v>
      </c>
      <c r="G10" s="14">
        <f t="shared" si="3"/>
        <v>24217</v>
      </c>
      <c r="H10" s="14">
        <f t="shared" si="3"/>
        <v>28448</v>
      </c>
      <c r="I10" s="14">
        <f t="shared" si="3"/>
        <v>13969</v>
      </c>
      <c r="J10" s="14">
        <f t="shared" si="3"/>
        <v>18183</v>
      </c>
      <c r="K10" s="14">
        <f t="shared" si="3"/>
        <v>14367</v>
      </c>
      <c r="L10" s="14">
        <f t="shared" si="3"/>
        <v>9323</v>
      </c>
      <c r="M10" s="14">
        <f t="shared" si="3"/>
        <v>6259</v>
      </c>
      <c r="N10" s="12">
        <f t="shared" si="2"/>
        <v>188470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174278</v>
      </c>
      <c r="C12" s="14">
        <f>C13+C14+C15</f>
        <v>135919</v>
      </c>
      <c r="D12" s="14">
        <f>D13+D14+D15</f>
        <v>158803</v>
      </c>
      <c r="E12" s="14">
        <f>E13+E14+E15</f>
        <v>21067</v>
      </c>
      <c r="F12" s="14">
        <f aca="true" t="shared" si="4" ref="F12:M12">F13+F14+F15</f>
        <v>120897</v>
      </c>
      <c r="G12" s="14">
        <f t="shared" si="4"/>
        <v>197170</v>
      </c>
      <c r="H12" s="14">
        <f t="shared" si="4"/>
        <v>170247</v>
      </c>
      <c r="I12" s="14">
        <f t="shared" si="4"/>
        <v>163753</v>
      </c>
      <c r="J12" s="14">
        <f t="shared" si="4"/>
        <v>110890</v>
      </c>
      <c r="K12" s="14">
        <f t="shared" si="4"/>
        <v>129213</v>
      </c>
      <c r="L12" s="14">
        <f t="shared" si="4"/>
        <v>60269</v>
      </c>
      <c r="M12" s="14">
        <f t="shared" si="4"/>
        <v>38297</v>
      </c>
      <c r="N12" s="12">
        <f t="shared" si="2"/>
        <v>1480803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86081</v>
      </c>
      <c r="C13" s="14">
        <v>68853</v>
      </c>
      <c r="D13" s="14">
        <v>77708</v>
      </c>
      <c r="E13" s="14">
        <v>10555</v>
      </c>
      <c r="F13" s="14">
        <v>59031</v>
      </c>
      <c r="G13" s="14">
        <v>97958</v>
      </c>
      <c r="H13" s="14">
        <v>89071</v>
      </c>
      <c r="I13" s="14">
        <v>83563</v>
      </c>
      <c r="J13" s="14">
        <v>54529</v>
      </c>
      <c r="K13" s="14">
        <v>63992</v>
      </c>
      <c r="L13" s="14">
        <v>29345</v>
      </c>
      <c r="M13" s="14">
        <v>18207</v>
      </c>
      <c r="N13" s="12">
        <f t="shared" si="2"/>
        <v>738893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84381</v>
      </c>
      <c r="C14" s="14">
        <v>62350</v>
      </c>
      <c r="D14" s="14">
        <v>78441</v>
      </c>
      <c r="E14" s="14">
        <v>9918</v>
      </c>
      <c r="F14" s="14">
        <v>58639</v>
      </c>
      <c r="G14" s="14">
        <v>92435</v>
      </c>
      <c r="H14" s="14">
        <v>76624</v>
      </c>
      <c r="I14" s="14">
        <v>77658</v>
      </c>
      <c r="J14" s="14">
        <v>53547</v>
      </c>
      <c r="K14" s="14">
        <v>62806</v>
      </c>
      <c r="L14" s="14">
        <v>29338</v>
      </c>
      <c r="M14" s="14">
        <v>19337</v>
      </c>
      <c r="N14" s="12">
        <f t="shared" si="2"/>
        <v>705474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3816</v>
      </c>
      <c r="C15" s="14">
        <v>4716</v>
      </c>
      <c r="D15" s="14">
        <v>2654</v>
      </c>
      <c r="E15" s="14">
        <v>594</v>
      </c>
      <c r="F15" s="14">
        <v>3227</v>
      </c>
      <c r="G15" s="14">
        <v>6777</v>
      </c>
      <c r="H15" s="14">
        <v>4552</v>
      </c>
      <c r="I15" s="14">
        <v>2532</v>
      </c>
      <c r="J15" s="14">
        <v>2814</v>
      </c>
      <c r="K15" s="14">
        <v>2415</v>
      </c>
      <c r="L15" s="14">
        <v>1586</v>
      </c>
      <c r="M15" s="14">
        <v>753</v>
      </c>
      <c r="N15" s="12">
        <f t="shared" si="2"/>
        <v>36436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36713</v>
      </c>
      <c r="C16" s="14">
        <f>C17+C18+C19</f>
        <v>25405</v>
      </c>
      <c r="D16" s="14">
        <f>D17+D18+D19</f>
        <v>27488</v>
      </c>
      <c r="E16" s="14">
        <f>E17+E18+E19</f>
        <v>3329</v>
      </c>
      <c r="F16" s="14">
        <f aca="true" t="shared" si="5" ref="F16:M16">F17+F18+F19</f>
        <v>23290</v>
      </c>
      <c r="G16" s="14">
        <f t="shared" si="5"/>
        <v>37584</v>
      </c>
      <c r="H16" s="14">
        <f t="shared" si="5"/>
        <v>32659</v>
      </c>
      <c r="I16" s="14">
        <f t="shared" si="5"/>
        <v>34205</v>
      </c>
      <c r="J16" s="14">
        <f t="shared" si="5"/>
        <v>23167</v>
      </c>
      <c r="K16" s="14">
        <f t="shared" si="5"/>
        <v>31936</v>
      </c>
      <c r="L16" s="14">
        <f t="shared" si="5"/>
        <v>11034</v>
      </c>
      <c r="M16" s="14">
        <f t="shared" si="5"/>
        <v>6142</v>
      </c>
      <c r="N16" s="12">
        <f t="shared" si="2"/>
        <v>292952</v>
      </c>
    </row>
    <row r="17" spans="1:25" ht="18.75" customHeight="1">
      <c r="A17" s="15" t="s">
        <v>16</v>
      </c>
      <c r="B17" s="14">
        <v>19125</v>
      </c>
      <c r="C17" s="14">
        <v>14222</v>
      </c>
      <c r="D17" s="14">
        <v>12581</v>
      </c>
      <c r="E17" s="14">
        <v>1694</v>
      </c>
      <c r="F17" s="14">
        <v>11745</v>
      </c>
      <c r="G17" s="14">
        <v>19869</v>
      </c>
      <c r="H17" s="14">
        <v>17501</v>
      </c>
      <c r="I17" s="14">
        <v>18173</v>
      </c>
      <c r="J17" s="14">
        <v>11857</v>
      </c>
      <c r="K17" s="14">
        <v>16702</v>
      </c>
      <c r="L17" s="14">
        <v>5899</v>
      </c>
      <c r="M17" s="14">
        <v>3051</v>
      </c>
      <c r="N17" s="12">
        <f t="shared" si="2"/>
        <v>152419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17036</v>
      </c>
      <c r="C18" s="14">
        <v>10547</v>
      </c>
      <c r="D18" s="14">
        <v>14494</v>
      </c>
      <c r="E18" s="14">
        <v>1573</v>
      </c>
      <c r="F18" s="14">
        <v>11027</v>
      </c>
      <c r="G18" s="14">
        <v>16720</v>
      </c>
      <c r="H18" s="14">
        <v>14501</v>
      </c>
      <c r="I18" s="14">
        <v>15653</v>
      </c>
      <c r="J18" s="14">
        <v>10911</v>
      </c>
      <c r="K18" s="14">
        <v>14969</v>
      </c>
      <c r="L18" s="14">
        <v>4967</v>
      </c>
      <c r="M18" s="14">
        <v>2992</v>
      </c>
      <c r="N18" s="12">
        <f t="shared" si="2"/>
        <v>135390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552</v>
      </c>
      <c r="C19" s="14">
        <v>636</v>
      </c>
      <c r="D19" s="14">
        <v>413</v>
      </c>
      <c r="E19" s="14">
        <v>62</v>
      </c>
      <c r="F19" s="14">
        <v>518</v>
      </c>
      <c r="G19" s="14">
        <v>995</v>
      </c>
      <c r="H19" s="14">
        <v>657</v>
      </c>
      <c r="I19" s="14">
        <v>379</v>
      </c>
      <c r="J19" s="14">
        <v>399</v>
      </c>
      <c r="K19" s="14">
        <v>265</v>
      </c>
      <c r="L19" s="14">
        <v>168</v>
      </c>
      <c r="M19" s="14">
        <v>99</v>
      </c>
      <c r="N19" s="12">
        <f t="shared" si="2"/>
        <v>5143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127661</v>
      </c>
      <c r="C20" s="18">
        <f>C21+C22+C23</f>
        <v>80874</v>
      </c>
      <c r="D20" s="18">
        <f>D21+D22+D23</f>
        <v>73536</v>
      </c>
      <c r="E20" s="18">
        <f>E21+E22+E23</f>
        <v>10076</v>
      </c>
      <c r="F20" s="18">
        <f aca="true" t="shared" si="6" ref="F20:M20">F21+F22+F23</f>
        <v>64127</v>
      </c>
      <c r="G20" s="18">
        <f t="shared" si="6"/>
        <v>103492</v>
      </c>
      <c r="H20" s="18">
        <f t="shared" si="6"/>
        <v>110218</v>
      </c>
      <c r="I20" s="18">
        <f t="shared" si="6"/>
        <v>102772</v>
      </c>
      <c r="J20" s="18">
        <f t="shared" si="6"/>
        <v>67172</v>
      </c>
      <c r="K20" s="18">
        <f t="shared" si="6"/>
        <v>101835</v>
      </c>
      <c r="L20" s="18">
        <f t="shared" si="6"/>
        <v>40168</v>
      </c>
      <c r="M20" s="18">
        <f t="shared" si="6"/>
        <v>22735</v>
      </c>
      <c r="N20" s="12">
        <f aca="true" t="shared" si="7" ref="N20:N26">SUM(B20:M20)</f>
        <v>904666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68682</v>
      </c>
      <c r="C21" s="14">
        <v>47221</v>
      </c>
      <c r="D21" s="14">
        <v>42068</v>
      </c>
      <c r="E21" s="14">
        <v>5854</v>
      </c>
      <c r="F21" s="14">
        <v>35729</v>
      </c>
      <c r="G21" s="14">
        <v>59752</v>
      </c>
      <c r="H21" s="14">
        <v>64866</v>
      </c>
      <c r="I21" s="14">
        <v>58313</v>
      </c>
      <c r="J21" s="14">
        <v>37315</v>
      </c>
      <c r="K21" s="14">
        <v>55146</v>
      </c>
      <c r="L21" s="14">
        <v>21725</v>
      </c>
      <c r="M21" s="14">
        <v>11984</v>
      </c>
      <c r="N21" s="12">
        <f t="shared" si="7"/>
        <v>508655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56879</v>
      </c>
      <c r="C22" s="14">
        <v>31784</v>
      </c>
      <c r="D22" s="14">
        <v>30502</v>
      </c>
      <c r="E22" s="14">
        <v>3988</v>
      </c>
      <c r="F22" s="14">
        <v>27146</v>
      </c>
      <c r="G22" s="14">
        <v>41303</v>
      </c>
      <c r="H22" s="14">
        <v>43417</v>
      </c>
      <c r="I22" s="14">
        <v>43099</v>
      </c>
      <c r="J22" s="14">
        <v>28670</v>
      </c>
      <c r="K22" s="14">
        <v>45179</v>
      </c>
      <c r="L22" s="14">
        <v>17653</v>
      </c>
      <c r="M22" s="14">
        <v>10390</v>
      </c>
      <c r="N22" s="12">
        <f t="shared" si="7"/>
        <v>380010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2100</v>
      </c>
      <c r="C23" s="14">
        <v>1869</v>
      </c>
      <c r="D23" s="14">
        <v>966</v>
      </c>
      <c r="E23" s="14">
        <v>234</v>
      </c>
      <c r="F23" s="14">
        <v>1252</v>
      </c>
      <c r="G23" s="14">
        <v>2437</v>
      </c>
      <c r="H23" s="14">
        <v>1935</v>
      </c>
      <c r="I23" s="14">
        <v>1360</v>
      </c>
      <c r="J23" s="14">
        <v>1187</v>
      </c>
      <c r="K23" s="14">
        <v>1510</v>
      </c>
      <c r="L23" s="14">
        <v>790</v>
      </c>
      <c r="M23" s="14">
        <v>361</v>
      </c>
      <c r="N23" s="12">
        <f t="shared" si="7"/>
        <v>16001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158914</v>
      </c>
      <c r="C24" s="14">
        <f>C25+C26</f>
        <v>119385</v>
      </c>
      <c r="D24" s="14">
        <f>D25+D26</f>
        <v>113608</v>
      </c>
      <c r="E24" s="14">
        <f>E25+E26</f>
        <v>18514</v>
      </c>
      <c r="F24" s="14">
        <f aca="true" t="shared" si="8" ref="F24:M24">F25+F26</f>
        <v>111689</v>
      </c>
      <c r="G24" s="14">
        <f t="shared" si="8"/>
        <v>167933</v>
      </c>
      <c r="H24" s="14">
        <f t="shared" si="8"/>
        <v>142410</v>
      </c>
      <c r="I24" s="14">
        <f t="shared" si="8"/>
        <v>118641</v>
      </c>
      <c r="J24" s="14">
        <f t="shared" si="8"/>
        <v>89953</v>
      </c>
      <c r="K24" s="14">
        <f t="shared" si="8"/>
        <v>97394</v>
      </c>
      <c r="L24" s="14">
        <f t="shared" si="8"/>
        <v>33889</v>
      </c>
      <c r="M24" s="14">
        <f t="shared" si="8"/>
        <v>18390</v>
      </c>
      <c r="N24" s="12">
        <f t="shared" si="7"/>
        <v>1190720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77327</v>
      </c>
      <c r="C25" s="14">
        <v>64538</v>
      </c>
      <c r="D25" s="14">
        <v>59976</v>
      </c>
      <c r="E25" s="14">
        <v>10872</v>
      </c>
      <c r="F25" s="14">
        <v>60051</v>
      </c>
      <c r="G25" s="14">
        <v>93180</v>
      </c>
      <c r="H25" s="14">
        <v>81751</v>
      </c>
      <c r="I25" s="14">
        <v>57171</v>
      </c>
      <c r="J25" s="14">
        <v>48889</v>
      </c>
      <c r="K25" s="14">
        <v>48284</v>
      </c>
      <c r="L25" s="14">
        <v>16748</v>
      </c>
      <c r="M25" s="14">
        <v>8310</v>
      </c>
      <c r="N25" s="12">
        <f t="shared" si="7"/>
        <v>627097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81587</v>
      </c>
      <c r="C26" s="14">
        <v>54847</v>
      </c>
      <c r="D26" s="14">
        <v>53632</v>
      </c>
      <c r="E26" s="14">
        <v>7642</v>
      </c>
      <c r="F26" s="14">
        <v>51638</v>
      </c>
      <c r="G26" s="14">
        <v>74753</v>
      </c>
      <c r="H26" s="14">
        <v>60659</v>
      </c>
      <c r="I26" s="14">
        <v>61470</v>
      </c>
      <c r="J26" s="14">
        <v>41064</v>
      </c>
      <c r="K26" s="14">
        <v>49110</v>
      </c>
      <c r="L26" s="14">
        <v>17141</v>
      </c>
      <c r="M26" s="14">
        <v>10080</v>
      </c>
      <c r="N26" s="12">
        <f t="shared" si="7"/>
        <v>563623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1053603.53783746</v>
      </c>
      <c r="C36" s="61">
        <f aca="true" t="shared" si="11" ref="C36:M36">C37+C38+C39+C40</f>
        <v>751524.9700399999</v>
      </c>
      <c r="D36" s="61">
        <f t="shared" si="11"/>
        <v>716366.3224578</v>
      </c>
      <c r="E36" s="61">
        <f t="shared" si="11"/>
        <v>138220.0195768</v>
      </c>
      <c r="F36" s="61">
        <f t="shared" si="11"/>
        <v>705487.4027916502</v>
      </c>
      <c r="G36" s="61">
        <f t="shared" si="11"/>
        <v>891287.6184</v>
      </c>
      <c r="H36" s="61">
        <f t="shared" si="11"/>
        <v>951937.8638</v>
      </c>
      <c r="I36" s="61">
        <f t="shared" si="11"/>
        <v>831921.139412</v>
      </c>
      <c r="J36" s="61">
        <f t="shared" si="11"/>
        <v>668965.4687195</v>
      </c>
      <c r="K36" s="61">
        <f t="shared" si="11"/>
        <v>774820.4343112</v>
      </c>
      <c r="L36" s="61">
        <f t="shared" si="11"/>
        <v>379707.98118669</v>
      </c>
      <c r="M36" s="61">
        <f t="shared" si="11"/>
        <v>220816.80231488</v>
      </c>
      <c r="N36" s="61">
        <f>N37+N38+N39+N40</f>
        <v>8084659.56084798</v>
      </c>
    </row>
    <row r="37" spans="1:14" ht="18.75" customHeight="1">
      <c r="A37" s="58" t="s">
        <v>55</v>
      </c>
      <c r="B37" s="55">
        <f aca="true" t="shared" si="12" ref="B37:M37">B29*B7</f>
        <v>1053562.6692</v>
      </c>
      <c r="C37" s="55">
        <f t="shared" si="12"/>
        <v>751382.112</v>
      </c>
      <c r="D37" s="55">
        <f t="shared" si="12"/>
        <v>706240.3088</v>
      </c>
      <c r="E37" s="55">
        <f t="shared" si="12"/>
        <v>137917.5127</v>
      </c>
      <c r="F37" s="55">
        <f t="shared" si="12"/>
        <v>705442.6470000001</v>
      </c>
      <c r="G37" s="55">
        <f t="shared" si="12"/>
        <v>891330.478</v>
      </c>
      <c r="H37" s="55">
        <f t="shared" si="12"/>
        <v>951750.603</v>
      </c>
      <c r="I37" s="55">
        <f t="shared" si="12"/>
        <v>831839.464</v>
      </c>
      <c r="J37" s="55">
        <f t="shared" si="12"/>
        <v>668816.1935</v>
      </c>
      <c r="K37" s="55">
        <f t="shared" si="12"/>
        <v>774560.4405</v>
      </c>
      <c r="L37" s="55">
        <f t="shared" si="12"/>
        <v>379576.6137</v>
      </c>
      <c r="M37" s="55">
        <f t="shared" si="12"/>
        <v>220770.0389</v>
      </c>
      <c r="N37" s="57">
        <f>SUM(B37:M37)</f>
        <v>8073189.0813</v>
      </c>
    </row>
    <row r="38" spans="1:14" ht="18.75" customHeight="1">
      <c r="A38" s="58" t="s">
        <v>56</v>
      </c>
      <c r="B38" s="55">
        <f aca="true" t="shared" si="13" ref="B38:M38">B30*B7</f>
        <v>-3216.21136254</v>
      </c>
      <c r="C38" s="55">
        <f t="shared" si="13"/>
        <v>-2249.66196</v>
      </c>
      <c r="D38" s="55">
        <f t="shared" si="13"/>
        <v>-2159.7963422</v>
      </c>
      <c r="E38" s="55">
        <f t="shared" si="13"/>
        <v>-343.7731232</v>
      </c>
      <c r="F38" s="55">
        <f t="shared" si="13"/>
        <v>-2116.64420835</v>
      </c>
      <c r="G38" s="55">
        <f t="shared" si="13"/>
        <v>-2705.0196</v>
      </c>
      <c r="H38" s="55">
        <f t="shared" si="13"/>
        <v>-2710.2992</v>
      </c>
      <c r="I38" s="55">
        <f t="shared" si="13"/>
        <v>-2464.924588</v>
      </c>
      <c r="J38" s="55">
        <f t="shared" si="13"/>
        <v>-1969.3247805</v>
      </c>
      <c r="K38" s="55">
        <f t="shared" si="13"/>
        <v>-2342.2461888</v>
      </c>
      <c r="L38" s="55">
        <f t="shared" si="13"/>
        <v>-1139.79251331</v>
      </c>
      <c r="M38" s="55">
        <f t="shared" si="13"/>
        <v>-672.27658512</v>
      </c>
      <c r="N38" s="25">
        <f>SUM(B38:M38)</f>
        <v>-24089.970452019996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-82213</v>
      </c>
      <c r="C42" s="25">
        <f aca="true" t="shared" si="15" ref="C42:M42">+C43+C46+C54+C55</f>
        <v>-82448.6</v>
      </c>
      <c r="D42" s="25">
        <f t="shared" si="15"/>
        <v>-59739.8</v>
      </c>
      <c r="E42" s="25">
        <f t="shared" si="15"/>
        <v>-6615.8</v>
      </c>
      <c r="F42" s="25">
        <f t="shared" si="15"/>
        <v>-49058</v>
      </c>
      <c r="G42" s="25">
        <f t="shared" si="15"/>
        <v>-92024.6</v>
      </c>
      <c r="H42" s="25">
        <f t="shared" si="15"/>
        <v>-108602.4</v>
      </c>
      <c r="I42" s="25">
        <f t="shared" si="15"/>
        <v>-53082.2</v>
      </c>
      <c r="J42" s="25">
        <f t="shared" si="15"/>
        <v>-69095.4</v>
      </c>
      <c r="K42" s="25">
        <f t="shared" si="15"/>
        <v>-54594.6</v>
      </c>
      <c r="L42" s="25">
        <f t="shared" si="15"/>
        <v>-35427.4</v>
      </c>
      <c r="M42" s="25">
        <f t="shared" si="15"/>
        <v>-23784.2</v>
      </c>
      <c r="N42" s="25">
        <f>+N43+N46+N54+N55</f>
        <v>-716686</v>
      </c>
    </row>
    <row r="43" spans="1:14" ht="18.75" customHeight="1">
      <c r="A43" s="17" t="s">
        <v>60</v>
      </c>
      <c r="B43" s="26">
        <f>B44+B45</f>
        <v>-82213</v>
      </c>
      <c r="C43" s="26">
        <f>C44+C45</f>
        <v>-82448.6</v>
      </c>
      <c r="D43" s="26">
        <f>D44+D45</f>
        <v>-59739.8</v>
      </c>
      <c r="E43" s="26">
        <f>E44+E45</f>
        <v>-6615.8</v>
      </c>
      <c r="F43" s="26">
        <f aca="true" t="shared" si="16" ref="F43:M43">F44+F45</f>
        <v>-49058</v>
      </c>
      <c r="G43" s="26">
        <f t="shared" si="16"/>
        <v>-92024.6</v>
      </c>
      <c r="H43" s="26">
        <f t="shared" si="16"/>
        <v>-108102.4</v>
      </c>
      <c r="I43" s="26">
        <f t="shared" si="16"/>
        <v>-53082.2</v>
      </c>
      <c r="J43" s="26">
        <f t="shared" si="16"/>
        <v>-69095.4</v>
      </c>
      <c r="K43" s="26">
        <f t="shared" si="16"/>
        <v>-54594.6</v>
      </c>
      <c r="L43" s="26">
        <f t="shared" si="16"/>
        <v>-35427.4</v>
      </c>
      <c r="M43" s="26">
        <f t="shared" si="16"/>
        <v>-23784.2</v>
      </c>
      <c r="N43" s="25">
        <f aca="true" t="shared" si="17" ref="N43:N55">SUM(B43:M43)</f>
        <v>-716186</v>
      </c>
    </row>
    <row r="44" spans="1:25" ht="18.75" customHeight="1">
      <c r="A44" s="13" t="s">
        <v>61</v>
      </c>
      <c r="B44" s="20">
        <f>ROUND(-B9*$D$3,2)</f>
        <v>-82213</v>
      </c>
      <c r="C44" s="20">
        <f>ROUND(-C9*$D$3,2)</f>
        <v>-82448.6</v>
      </c>
      <c r="D44" s="20">
        <f>ROUND(-D9*$D$3,2)</f>
        <v>-59739.8</v>
      </c>
      <c r="E44" s="20">
        <f>ROUND(-E9*$D$3,2)</f>
        <v>-6615.8</v>
      </c>
      <c r="F44" s="20">
        <f aca="true" t="shared" si="18" ref="F44:M44">ROUND(-F9*$D$3,2)</f>
        <v>-49058</v>
      </c>
      <c r="G44" s="20">
        <f t="shared" si="18"/>
        <v>-92024.6</v>
      </c>
      <c r="H44" s="20">
        <f t="shared" si="18"/>
        <v>-108102.4</v>
      </c>
      <c r="I44" s="20">
        <f t="shared" si="18"/>
        <v>-53082.2</v>
      </c>
      <c r="J44" s="20">
        <f t="shared" si="18"/>
        <v>-69095.4</v>
      </c>
      <c r="K44" s="20">
        <f t="shared" si="18"/>
        <v>-54594.6</v>
      </c>
      <c r="L44" s="20">
        <f t="shared" si="18"/>
        <v>-35427.4</v>
      </c>
      <c r="M44" s="20">
        <f t="shared" si="18"/>
        <v>-23784.2</v>
      </c>
      <c r="N44" s="47">
        <f t="shared" si="17"/>
        <v>-716186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971390.5378374599</v>
      </c>
      <c r="C57" s="29">
        <f t="shared" si="21"/>
        <v>669076.37004</v>
      </c>
      <c r="D57" s="29">
        <f t="shared" si="21"/>
        <v>656626.5224578</v>
      </c>
      <c r="E57" s="29">
        <f t="shared" si="21"/>
        <v>131604.2195768</v>
      </c>
      <c r="F57" s="29">
        <f t="shared" si="21"/>
        <v>656429.4027916502</v>
      </c>
      <c r="G57" s="29">
        <f t="shared" si="21"/>
        <v>799263.0184000001</v>
      </c>
      <c r="H57" s="29">
        <f t="shared" si="21"/>
        <v>843335.4638</v>
      </c>
      <c r="I57" s="29">
        <f t="shared" si="21"/>
        <v>778838.939412</v>
      </c>
      <c r="J57" s="29">
        <f t="shared" si="21"/>
        <v>599870.0687195</v>
      </c>
      <c r="K57" s="29">
        <f t="shared" si="21"/>
        <v>720225.8343112001</v>
      </c>
      <c r="L57" s="29">
        <f t="shared" si="21"/>
        <v>344280.58118668996</v>
      </c>
      <c r="M57" s="29">
        <f t="shared" si="21"/>
        <v>197032.60231488</v>
      </c>
      <c r="N57" s="29">
        <f>SUM(B57:M57)</f>
        <v>7367973.560847981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971390.54</v>
      </c>
      <c r="C60" s="36">
        <f aca="true" t="shared" si="22" ref="C60:M60">SUM(C61:C74)</f>
        <v>669076.37</v>
      </c>
      <c r="D60" s="36">
        <f t="shared" si="22"/>
        <v>656626.52</v>
      </c>
      <c r="E60" s="36">
        <f t="shared" si="22"/>
        <v>131604.22</v>
      </c>
      <c r="F60" s="36">
        <f t="shared" si="22"/>
        <v>656429.41</v>
      </c>
      <c r="G60" s="36">
        <f t="shared" si="22"/>
        <v>799263.02</v>
      </c>
      <c r="H60" s="36">
        <f t="shared" si="22"/>
        <v>843335.47</v>
      </c>
      <c r="I60" s="36">
        <f t="shared" si="22"/>
        <v>778838.95</v>
      </c>
      <c r="J60" s="36">
        <f t="shared" si="22"/>
        <v>599870.07</v>
      </c>
      <c r="K60" s="36">
        <f t="shared" si="22"/>
        <v>720225.83</v>
      </c>
      <c r="L60" s="36">
        <f t="shared" si="22"/>
        <v>344280.58</v>
      </c>
      <c r="M60" s="36">
        <f t="shared" si="22"/>
        <v>197032.6</v>
      </c>
      <c r="N60" s="29">
        <f>SUM(N61:N74)</f>
        <v>7367973.58</v>
      </c>
    </row>
    <row r="61" spans="1:15" ht="18.75" customHeight="1">
      <c r="A61" s="17" t="s">
        <v>75</v>
      </c>
      <c r="B61" s="36">
        <v>192305.69</v>
      </c>
      <c r="C61" s="36">
        <v>196506.81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388812.5</v>
      </c>
      <c r="O61"/>
    </row>
    <row r="62" spans="1:15" ht="18.75" customHeight="1">
      <c r="A62" s="17" t="s">
        <v>76</v>
      </c>
      <c r="B62" s="36">
        <v>779084.85</v>
      </c>
      <c r="C62" s="36">
        <v>472569.56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1251654.41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656626.52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656626.52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131604.22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131604.22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656429.41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656429.41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799263.02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799263.02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655194.83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655194.83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188140.64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188140.64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778838.95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778838.95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599870.07</v>
      </c>
      <c r="K70" s="35">
        <v>0</v>
      </c>
      <c r="L70" s="35">
        <v>0</v>
      </c>
      <c r="M70" s="35">
        <v>0</v>
      </c>
      <c r="N70" s="29">
        <f t="shared" si="23"/>
        <v>599870.07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720225.83</v>
      </c>
      <c r="L71" s="35">
        <v>0</v>
      </c>
      <c r="M71" s="62"/>
      <c r="N71" s="26">
        <f t="shared" si="23"/>
        <v>720225.83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344280.58</v>
      </c>
      <c r="M72" s="35">
        <v>0</v>
      </c>
      <c r="N72" s="29">
        <f t="shared" si="23"/>
        <v>344280.58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197032.6</v>
      </c>
      <c r="N73" s="26">
        <f t="shared" si="23"/>
        <v>197032.6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2.26578281862584</v>
      </c>
      <c r="C78" s="45">
        <v>2.232656402994133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1.978807131088348</v>
      </c>
      <c r="C79" s="45">
        <v>1.866270163842205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1.8148041208610428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2.525627561839677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2.119134436899881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1.6804191932065853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1.9769872226575496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1.9330815750238015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1.9197884788203257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2.16238252135665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2.067593788606119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2.454749269064409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2.404809277794017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2016-12-26T12:04:20Z</dcterms:modified>
  <cp:category/>
  <cp:version/>
  <cp:contentType/>
  <cp:contentStatus/>
</cp:coreProperties>
</file>