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<sst xmlns="http://schemas.openxmlformats.org/spreadsheetml/2006/main" count="105" uniqueCount="103">
  <si>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</si>
  <si>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</si>
  <si>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</si>
  <si>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</si>
  <si>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</si>
  <si>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</si>
  <si>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</si>
  <si>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</si>
  <si>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</si>
  <si>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</si>
  <si>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</si>
  <si>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</si>
  <si>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</si>
  <si>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</si>
  <si>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</si>
  <si>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</si>
  <si>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</si>
  <si>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</si>
  <si>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</si>
  <si>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</si>
  <si>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</si>
  <si>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</si>
  <si>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</si>
  <si>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</si>
  <si>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</si>
  <si>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</si>
  <si>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</si>
  <si>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</si>
  <si>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</si>
  <si>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</si>
  <si>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</si>
  <si>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</si>
  <si>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</si>
  <si>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</si>
  <si>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</si>
  <si>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</si>
  <si>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</si>
  <si>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</si>
  <si>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</si>
  <si>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</si>
  <si>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</si>
  <si>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</si>
  <si>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</si>
  <si>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</si>
  <si>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</si>
  <si>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</si>
  <si>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</si>
  <si>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</si>
  <si>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</si>
  <si>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</si>
  <si>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</si>
  <si>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</si>
  <si>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</si>
  <si>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</si>
  <si>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</si>
  <si>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</si>
  <si>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</si>
  <si>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</si>
  <si>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</si>
  <si>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</si>
  <si>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</si>
  <si>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</si>
  <si>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</si>
  <si>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</si>
  <si>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</si>
  <si>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</si>
  <si>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</si>
  <si>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</si>
  <si>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</si>
  <si>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</si>
  <si>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</si>
  <si>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</si>
  <si>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</si>
  <si>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</si>
  <si>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</si>
  <si>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</si>
  <si>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</si>
  <si>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</si>
  <si>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</si>
  <si>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</si>
  <si>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</si>
  <si>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</si>
  <si>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</si>
  <si>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</si>
  <si>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</si>
  <si>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</si>
  <si>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</si>
  <si>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</si>
  <si>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</si>
  <si>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</si>
  <si>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</si>
  <si>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</si>
  <si>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</si>
  <si>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</si>
  <si>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</si>
  <si>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</si>
  <si>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</si>
  <si>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</si>
  <si>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</si>
  <si>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</si>
  <si>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</si>
  <si>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</si>
  <si>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11/12/16 - VENCIMENTO 23/12/16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</si>
</sst>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2.7539062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239595</v>
      </c>
      <c r="C7" s="10">
        <f>C8+C20+C24</f>
        <v>160908</v>
      </c>
      <c r="D7" s="10">
        <f>D8+D20+D24</f>
        <v>195587</v>
      </c>
      <c r="E7" s="10">
        <f>E8+E20+E24</f>
        <v>26869</v>
      </c>
      <c r="F7" s="10">
        <f aca="true" t="shared" si="0" ref="F7:M7">F8+F20+F24</f>
        <v>164383</v>
      </c>
      <c r="G7" s="10">
        <f t="shared" si="0"/>
        <v>240993</v>
      </c>
      <c r="H7" s="10">
        <f t="shared" si="0"/>
        <v>205074</v>
      </c>
      <c r="I7" s="10">
        <f t="shared" si="0"/>
        <v>215682</v>
      </c>
      <c r="J7" s="10">
        <f t="shared" si="0"/>
        <v>152387</v>
      </c>
      <c r="K7" s="10">
        <f t="shared" si="0"/>
        <v>206796</v>
      </c>
      <c r="L7" s="10">
        <f t="shared" si="0"/>
        <v>62504</v>
      </c>
      <c r="M7" s="10">
        <f t="shared" si="0"/>
        <v>34249</v>
      </c>
      <c r="N7" s="10">
        <f>+N8+N20+N24</f>
        <v>1905027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109771</v>
      </c>
      <c r="C8" s="12">
        <f>+C9+C12+C16</f>
        <v>78457</v>
      </c>
      <c r="D8" s="12">
        <f>+D9+D12+D16</f>
        <v>99748</v>
      </c>
      <c r="E8" s="12">
        <f>+E9+E12+E16</f>
        <v>12580</v>
      </c>
      <c r="F8" s="12">
        <f aca="true" t="shared" si="1" ref="F8:M8">+F9+F12+F16</f>
        <v>77665</v>
      </c>
      <c r="G8" s="12">
        <f t="shared" si="1"/>
        <v>117244</v>
      </c>
      <c r="H8" s="12">
        <f t="shared" si="1"/>
        <v>100874</v>
      </c>
      <c r="I8" s="12">
        <f t="shared" si="1"/>
        <v>105916</v>
      </c>
      <c r="J8" s="12">
        <f t="shared" si="1"/>
        <v>77394</v>
      </c>
      <c r="K8" s="12">
        <f t="shared" si="1"/>
        <v>100718</v>
      </c>
      <c r="L8" s="12">
        <f t="shared" si="1"/>
        <v>33808</v>
      </c>
      <c r="M8" s="12">
        <f t="shared" si="1"/>
        <v>19488</v>
      </c>
      <c r="N8" s="12">
        <f>SUM(B8:M8)</f>
        <v>933663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16311</v>
      </c>
      <c r="C9" s="14">
        <v>15206</v>
      </c>
      <c r="D9" s="14">
        <v>13601</v>
      </c>
      <c r="E9" s="14">
        <v>1097</v>
      </c>
      <c r="F9" s="14">
        <v>10931</v>
      </c>
      <c r="G9" s="14">
        <v>18422</v>
      </c>
      <c r="H9" s="14">
        <v>19860</v>
      </c>
      <c r="I9" s="14">
        <v>12106</v>
      </c>
      <c r="J9" s="14">
        <v>13954</v>
      </c>
      <c r="K9" s="14">
        <v>12267</v>
      </c>
      <c r="L9" s="14">
        <v>5344</v>
      </c>
      <c r="M9" s="14">
        <v>2997</v>
      </c>
      <c r="N9" s="12">
        <f aca="true" t="shared" si="2" ref="N9:N19">SUM(B9:M9)</f>
        <v>142096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16311</v>
      </c>
      <c r="C10" s="14">
        <f>+C9-C11</f>
        <v>15206</v>
      </c>
      <c r="D10" s="14">
        <f>+D9-D11</f>
        <v>13601</v>
      </c>
      <c r="E10" s="14">
        <f>+E9-E11</f>
        <v>1097</v>
      </c>
      <c r="F10" s="14">
        <f aca="true" t="shared" si="3" ref="F10:M10">+F9-F11</f>
        <v>10931</v>
      </c>
      <c r="G10" s="14">
        <f t="shared" si="3"/>
        <v>18422</v>
      </c>
      <c r="H10" s="14">
        <f t="shared" si="3"/>
        <v>19860</v>
      </c>
      <c r="I10" s="14">
        <f t="shared" si="3"/>
        <v>12106</v>
      </c>
      <c r="J10" s="14">
        <f t="shared" si="3"/>
        <v>13954</v>
      </c>
      <c r="K10" s="14">
        <f t="shared" si="3"/>
        <v>12267</v>
      </c>
      <c r="L10" s="14">
        <f t="shared" si="3"/>
        <v>5344</v>
      </c>
      <c r="M10" s="14">
        <f t="shared" si="3"/>
        <v>2997</v>
      </c>
      <c r="N10" s="12">
        <f t="shared" si="2"/>
        <v>142096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75020</v>
      </c>
      <c r="C12" s="14">
        <f>C13+C14+C15</f>
        <v>52136</v>
      </c>
      <c r="D12" s="14">
        <f>D13+D14+D15</f>
        <v>71619</v>
      </c>
      <c r="E12" s="14">
        <f>E13+E14+E15</f>
        <v>9639</v>
      </c>
      <c r="F12" s="14">
        <f aca="true" t="shared" si="4" ref="F12:M12">F13+F14+F15</f>
        <v>54424</v>
      </c>
      <c r="G12" s="14">
        <f t="shared" si="4"/>
        <v>80954</v>
      </c>
      <c r="H12" s="14">
        <f t="shared" si="4"/>
        <v>66716</v>
      </c>
      <c r="I12" s="14">
        <f t="shared" si="4"/>
        <v>75698</v>
      </c>
      <c r="J12" s="14">
        <f t="shared" si="4"/>
        <v>50812</v>
      </c>
      <c r="K12" s="14">
        <f t="shared" si="4"/>
        <v>68658</v>
      </c>
      <c r="L12" s="14">
        <f t="shared" si="4"/>
        <v>23645</v>
      </c>
      <c r="M12" s="14">
        <f t="shared" si="4"/>
        <v>13905</v>
      </c>
      <c r="N12" s="12">
        <f t="shared" si="2"/>
        <v>643226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35872</v>
      </c>
      <c r="C13" s="14">
        <v>26659</v>
      </c>
      <c r="D13" s="14">
        <v>34887</v>
      </c>
      <c r="E13" s="14">
        <v>4676</v>
      </c>
      <c r="F13" s="14">
        <v>26559</v>
      </c>
      <c r="G13" s="14">
        <v>39768</v>
      </c>
      <c r="H13" s="14">
        <v>33667</v>
      </c>
      <c r="I13" s="14">
        <v>37454</v>
      </c>
      <c r="J13" s="14">
        <v>23919</v>
      </c>
      <c r="K13" s="14">
        <v>31638</v>
      </c>
      <c r="L13" s="14">
        <v>10573</v>
      </c>
      <c r="M13" s="14">
        <v>6069</v>
      </c>
      <c r="N13" s="12">
        <f t="shared" si="2"/>
        <v>311741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37750</v>
      </c>
      <c r="C14" s="14">
        <v>24137</v>
      </c>
      <c r="D14" s="14">
        <v>35756</v>
      </c>
      <c r="E14" s="14">
        <v>4724</v>
      </c>
      <c r="F14" s="14">
        <v>26747</v>
      </c>
      <c r="G14" s="14">
        <v>38930</v>
      </c>
      <c r="H14" s="14">
        <v>31601</v>
      </c>
      <c r="I14" s="14">
        <v>37198</v>
      </c>
      <c r="J14" s="14">
        <v>25913</v>
      </c>
      <c r="K14" s="14">
        <v>35952</v>
      </c>
      <c r="L14" s="14">
        <v>12660</v>
      </c>
      <c r="M14" s="14">
        <v>7612</v>
      </c>
      <c r="N14" s="12">
        <f t="shared" si="2"/>
        <v>318980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1398</v>
      </c>
      <c r="C15" s="14">
        <v>1340</v>
      </c>
      <c r="D15" s="14">
        <v>976</v>
      </c>
      <c r="E15" s="14">
        <v>239</v>
      </c>
      <c r="F15" s="14">
        <v>1118</v>
      </c>
      <c r="G15" s="14">
        <v>2256</v>
      </c>
      <c r="H15" s="14">
        <v>1448</v>
      </c>
      <c r="I15" s="14">
        <v>1046</v>
      </c>
      <c r="J15" s="14">
        <v>980</v>
      </c>
      <c r="K15" s="14">
        <v>1068</v>
      </c>
      <c r="L15" s="14">
        <v>412</v>
      </c>
      <c r="M15" s="14">
        <v>224</v>
      </c>
      <c r="N15" s="12">
        <f t="shared" si="2"/>
        <v>12505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18440</v>
      </c>
      <c r="C16" s="14">
        <f>C17+C18+C19</f>
        <v>11115</v>
      </c>
      <c r="D16" s="14">
        <f>D17+D18+D19</f>
        <v>14528</v>
      </c>
      <c r="E16" s="14">
        <f>E17+E18+E19</f>
        <v>1844</v>
      </c>
      <c r="F16" s="14">
        <f aca="true" t="shared" si="5" ref="F16:M16">F17+F18+F19</f>
        <v>12310</v>
      </c>
      <c r="G16" s="14">
        <f t="shared" si="5"/>
        <v>17868</v>
      </c>
      <c r="H16" s="14">
        <f t="shared" si="5"/>
        <v>14298</v>
      </c>
      <c r="I16" s="14">
        <f t="shared" si="5"/>
        <v>18112</v>
      </c>
      <c r="J16" s="14">
        <f t="shared" si="5"/>
        <v>12628</v>
      </c>
      <c r="K16" s="14">
        <f t="shared" si="5"/>
        <v>19793</v>
      </c>
      <c r="L16" s="14">
        <f t="shared" si="5"/>
        <v>4819</v>
      </c>
      <c r="M16" s="14">
        <f t="shared" si="5"/>
        <v>2586</v>
      </c>
      <c r="N16" s="12">
        <f t="shared" si="2"/>
        <v>148341</v>
      </c>
    </row>
    <row r="17" spans="1:25" ht="18.75" customHeight="1">
      <c r="A17" s="15" t="s">
        <v>16</v>
      </c>
      <c r="B17" s="14">
        <v>9878</v>
      </c>
      <c r="C17" s="14">
        <v>6221</v>
      </c>
      <c r="D17" s="14">
        <v>6811</v>
      </c>
      <c r="E17" s="14">
        <v>928</v>
      </c>
      <c r="F17" s="14">
        <v>6224</v>
      </c>
      <c r="G17" s="14">
        <v>9056</v>
      </c>
      <c r="H17" s="14">
        <v>7708</v>
      </c>
      <c r="I17" s="14">
        <v>9446</v>
      </c>
      <c r="J17" s="14">
        <v>6247</v>
      </c>
      <c r="K17" s="14">
        <v>9980</v>
      </c>
      <c r="L17" s="14">
        <v>2261</v>
      </c>
      <c r="M17" s="14">
        <v>1105</v>
      </c>
      <c r="N17" s="12">
        <f t="shared" si="2"/>
        <v>75865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8289</v>
      </c>
      <c r="C18" s="14">
        <v>4651</v>
      </c>
      <c r="D18" s="14">
        <v>7516</v>
      </c>
      <c r="E18" s="14">
        <v>888</v>
      </c>
      <c r="F18" s="14">
        <v>5878</v>
      </c>
      <c r="G18" s="14">
        <v>8395</v>
      </c>
      <c r="H18" s="14">
        <v>6343</v>
      </c>
      <c r="I18" s="14">
        <v>8478</v>
      </c>
      <c r="J18" s="14">
        <v>6198</v>
      </c>
      <c r="K18" s="14">
        <v>9669</v>
      </c>
      <c r="L18" s="14">
        <v>2507</v>
      </c>
      <c r="M18" s="14">
        <v>1448</v>
      </c>
      <c r="N18" s="12">
        <f t="shared" si="2"/>
        <v>70260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273</v>
      </c>
      <c r="C19" s="14">
        <v>243</v>
      </c>
      <c r="D19" s="14">
        <v>201</v>
      </c>
      <c r="E19" s="14">
        <v>28</v>
      </c>
      <c r="F19" s="14">
        <v>208</v>
      </c>
      <c r="G19" s="14">
        <v>417</v>
      </c>
      <c r="H19" s="14">
        <v>247</v>
      </c>
      <c r="I19" s="14">
        <v>188</v>
      </c>
      <c r="J19" s="14">
        <v>183</v>
      </c>
      <c r="K19" s="14">
        <v>144</v>
      </c>
      <c r="L19" s="14">
        <v>51</v>
      </c>
      <c r="M19" s="14">
        <v>33</v>
      </c>
      <c r="N19" s="12">
        <f t="shared" si="2"/>
        <v>2216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52052</v>
      </c>
      <c r="C20" s="18">
        <f>C21+C22+C23</f>
        <v>31073</v>
      </c>
      <c r="D20" s="18">
        <f>D21+D22+D23</f>
        <v>36675</v>
      </c>
      <c r="E20" s="18">
        <f>E21+E22+E23</f>
        <v>5022</v>
      </c>
      <c r="F20" s="18">
        <f aca="true" t="shared" si="6" ref="F20:M20">F21+F22+F23</f>
        <v>31060</v>
      </c>
      <c r="G20" s="18">
        <f t="shared" si="6"/>
        <v>43895</v>
      </c>
      <c r="H20" s="18">
        <f t="shared" si="6"/>
        <v>40787</v>
      </c>
      <c r="I20" s="18">
        <f t="shared" si="6"/>
        <v>50364</v>
      </c>
      <c r="J20" s="18">
        <f t="shared" si="6"/>
        <v>29718</v>
      </c>
      <c r="K20" s="18">
        <f t="shared" si="6"/>
        <v>53416</v>
      </c>
      <c r="L20" s="18">
        <f t="shared" si="6"/>
        <v>14934</v>
      </c>
      <c r="M20" s="18">
        <f t="shared" si="6"/>
        <v>8049</v>
      </c>
      <c r="N20" s="12">
        <f aca="true" t="shared" si="7" ref="N20:N26">SUM(B20:M20)</f>
        <v>397045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28413</v>
      </c>
      <c r="C21" s="14">
        <v>19061</v>
      </c>
      <c r="D21" s="14">
        <v>20124</v>
      </c>
      <c r="E21" s="14">
        <v>2911</v>
      </c>
      <c r="F21" s="14">
        <v>17656</v>
      </c>
      <c r="G21" s="14">
        <v>24915</v>
      </c>
      <c r="H21" s="14">
        <v>24484</v>
      </c>
      <c r="I21" s="14">
        <v>28342</v>
      </c>
      <c r="J21" s="14">
        <v>16482</v>
      </c>
      <c r="K21" s="14">
        <v>28264</v>
      </c>
      <c r="L21" s="14">
        <v>8028</v>
      </c>
      <c r="M21" s="14">
        <v>4217</v>
      </c>
      <c r="N21" s="12">
        <f t="shared" si="7"/>
        <v>222897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22969</v>
      </c>
      <c r="C22" s="14">
        <v>11510</v>
      </c>
      <c r="D22" s="14">
        <v>16165</v>
      </c>
      <c r="E22" s="14">
        <v>2038</v>
      </c>
      <c r="F22" s="14">
        <v>12995</v>
      </c>
      <c r="G22" s="14">
        <v>18239</v>
      </c>
      <c r="H22" s="14">
        <v>15821</v>
      </c>
      <c r="I22" s="14">
        <v>21552</v>
      </c>
      <c r="J22" s="14">
        <v>12897</v>
      </c>
      <c r="K22" s="14">
        <v>24583</v>
      </c>
      <c r="L22" s="14">
        <v>6735</v>
      </c>
      <c r="M22" s="14">
        <v>3753</v>
      </c>
      <c r="N22" s="12">
        <f t="shared" si="7"/>
        <v>169257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670</v>
      </c>
      <c r="C23" s="14">
        <v>502</v>
      </c>
      <c r="D23" s="14">
        <v>386</v>
      </c>
      <c r="E23" s="14">
        <v>73</v>
      </c>
      <c r="F23" s="14">
        <v>409</v>
      </c>
      <c r="G23" s="14">
        <v>741</v>
      </c>
      <c r="H23" s="14">
        <v>482</v>
      </c>
      <c r="I23" s="14">
        <v>470</v>
      </c>
      <c r="J23" s="14">
        <v>339</v>
      </c>
      <c r="K23" s="14">
        <v>569</v>
      </c>
      <c r="L23" s="14">
        <v>171</v>
      </c>
      <c r="M23" s="14">
        <v>79</v>
      </c>
      <c r="N23" s="12">
        <f t="shared" si="7"/>
        <v>4891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77772</v>
      </c>
      <c r="C24" s="14">
        <f>C25+C26</f>
        <v>51378</v>
      </c>
      <c r="D24" s="14">
        <f>D25+D26</f>
        <v>59164</v>
      </c>
      <c r="E24" s="14">
        <f>E25+E26</f>
        <v>9267</v>
      </c>
      <c r="F24" s="14">
        <f aca="true" t="shared" si="8" ref="F24:M24">F25+F26</f>
        <v>55658</v>
      </c>
      <c r="G24" s="14">
        <f t="shared" si="8"/>
        <v>79854</v>
      </c>
      <c r="H24" s="14">
        <f t="shared" si="8"/>
        <v>63413</v>
      </c>
      <c r="I24" s="14">
        <f t="shared" si="8"/>
        <v>59402</v>
      </c>
      <c r="J24" s="14">
        <f t="shared" si="8"/>
        <v>45275</v>
      </c>
      <c r="K24" s="14">
        <f t="shared" si="8"/>
        <v>52662</v>
      </c>
      <c r="L24" s="14">
        <f t="shared" si="8"/>
        <v>13762</v>
      </c>
      <c r="M24" s="14">
        <f t="shared" si="8"/>
        <v>6712</v>
      </c>
      <c r="N24" s="12">
        <f t="shared" si="7"/>
        <v>574319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38062</v>
      </c>
      <c r="C25" s="14">
        <v>28216</v>
      </c>
      <c r="D25" s="14">
        <v>32377</v>
      </c>
      <c r="E25" s="14">
        <v>5396</v>
      </c>
      <c r="F25" s="14">
        <v>31009</v>
      </c>
      <c r="G25" s="14">
        <v>44871</v>
      </c>
      <c r="H25" s="14">
        <v>37033</v>
      </c>
      <c r="I25" s="14">
        <v>29349</v>
      </c>
      <c r="J25" s="14">
        <v>25464</v>
      </c>
      <c r="K25" s="14">
        <v>26660</v>
      </c>
      <c r="L25" s="14">
        <v>7083</v>
      </c>
      <c r="M25" s="14">
        <v>3208</v>
      </c>
      <c r="N25" s="12">
        <f t="shared" si="7"/>
        <v>308728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39710</v>
      </c>
      <c r="C26" s="14">
        <v>23162</v>
      </c>
      <c r="D26" s="14">
        <v>26787</v>
      </c>
      <c r="E26" s="14">
        <v>3871</v>
      </c>
      <c r="F26" s="14">
        <v>24649</v>
      </c>
      <c r="G26" s="14">
        <v>34983</v>
      </c>
      <c r="H26" s="14">
        <v>26380</v>
      </c>
      <c r="I26" s="14">
        <v>30053</v>
      </c>
      <c r="J26" s="14">
        <v>19811</v>
      </c>
      <c r="K26" s="14">
        <v>26002</v>
      </c>
      <c r="L26" s="14">
        <v>6679</v>
      </c>
      <c r="M26" s="14">
        <v>3504</v>
      </c>
      <c r="N26" s="12">
        <f t="shared" si="7"/>
        <v>265591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487959.0731887</v>
      </c>
      <c r="C36" s="61">
        <f aca="true" t="shared" si="11" ref="C36:M36">C37+C38+C39+C40</f>
        <v>316892.11369400006</v>
      </c>
      <c r="D36" s="61">
        <f t="shared" si="11"/>
        <v>366151.59952935</v>
      </c>
      <c r="E36" s="61">
        <f t="shared" si="11"/>
        <v>68190.06658959998</v>
      </c>
      <c r="F36" s="61">
        <f t="shared" si="11"/>
        <v>349443.8381051501</v>
      </c>
      <c r="G36" s="61">
        <f t="shared" si="11"/>
        <v>406421.83219999995</v>
      </c>
      <c r="H36" s="61">
        <f t="shared" si="11"/>
        <v>405027.1666</v>
      </c>
      <c r="I36" s="61">
        <f t="shared" si="11"/>
        <v>415342.92484759993</v>
      </c>
      <c r="J36" s="61">
        <f t="shared" si="11"/>
        <v>330594.0053741</v>
      </c>
      <c r="K36" s="61">
        <f t="shared" si="11"/>
        <v>428736.36776895996</v>
      </c>
      <c r="L36" s="61">
        <f t="shared" si="11"/>
        <v>154189.16050072</v>
      </c>
      <c r="M36" s="61">
        <f t="shared" si="11"/>
        <v>82813.15870144</v>
      </c>
      <c r="N36" s="61">
        <f>N37+N38+N39+N40</f>
        <v>3811761.30709962</v>
      </c>
    </row>
    <row r="37" spans="1:14" ht="18.75" customHeight="1">
      <c r="A37" s="58" t="s">
        <v>55</v>
      </c>
      <c r="B37" s="55">
        <f aca="true" t="shared" si="12" ref="B37:M37">B29*B7</f>
        <v>486186.174</v>
      </c>
      <c r="C37" s="55">
        <f t="shared" si="12"/>
        <v>315444.0432</v>
      </c>
      <c r="D37" s="55">
        <f t="shared" si="12"/>
        <v>354951.2876</v>
      </c>
      <c r="E37" s="55">
        <f t="shared" si="12"/>
        <v>67712.56689999999</v>
      </c>
      <c r="F37" s="55">
        <f t="shared" si="12"/>
        <v>348327.57700000005</v>
      </c>
      <c r="G37" s="55">
        <f t="shared" si="12"/>
        <v>404988.7365</v>
      </c>
      <c r="H37" s="55">
        <f t="shared" si="12"/>
        <v>403278.021</v>
      </c>
      <c r="I37" s="55">
        <f t="shared" si="12"/>
        <v>414023.16719999997</v>
      </c>
      <c r="J37" s="55">
        <f t="shared" si="12"/>
        <v>329445.45530000003</v>
      </c>
      <c r="K37" s="55">
        <f t="shared" si="12"/>
        <v>427426.65239999996</v>
      </c>
      <c r="L37" s="55">
        <f t="shared" si="12"/>
        <v>153378.5656</v>
      </c>
      <c r="M37" s="55">
        <f t="shared" si="12"/>
        <v>82344.8707</v>
      </c>
      <c r="N37" s="57">
        <f>SUM(B37:M37)</f>
        <v>3787507.1174</v>
      </c>
    </row>
    <row r="38" spans="1:14" ht="18.75" customHeight="1">
      <c r="A38" s="58" t="s">
        <v>56</v>
      </c>
      <c r="B38" s="55">
        <f aca="true" t="shared" si="13" ref="B38:M38">B30*B7</f>
        <v>-1484.1808113</v>
      </c>
      <c r="C38" s="55">
        <f t="shared" si="13"/>
        <v>-944.4495059999999</v>
      </c>
      <c r="D38" s="55">
        <f t="shared" si="13"/>
        <v>-1085.49807065</v>
      </c>
      <c r="E38" s="55">
        <f t="shared" si="13"/>
        <v>-168.7803104</v>
      </c>
      <c r="F38" s="55">
        <f t="shared" si="13"/>
        <v>-1045.13889485</v>
      </c>
      <c r="G38" s="55">
        <f t="shared" si="13"/>
        <v>-1229.0643</v>
      </c>
      <c r="H38" s="55">
        <f t="shared" si="13"/>
        <v>-1148.4144</v>
      </c>
      <c r="I38" s="55">
        <f t="shared" si="13"/>
        <v>-1226.8423524</v>
      </c>
      <c r="J38" s="55">
        <f t="shared" si="13"/>
        <v>-970.0499259000001</v>
      </c>
      <c r="K38" s="55">
        <f t="shared" si="13"/>
        <v>-1292.52463104</v>
      </c>
      <c r="L38" s="55">
        <f t="shared" si="13"/>
        <v>-460.56509927999997</v>
      </c>
      <c r="M38" s="55">
        <f t="shared" si="13"/>
        <v>-250.75199856</v>
      </c>
      <c r="N38" s="25">
        <f>SUM(B38:M38)</f>
        <v>-11306.26030038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-61981.8</v>
      </c>
      <c r="C42" s="25">
        <f aca="true" t="shared" si="15" ref="C42:M42">+C43+C46+C54+C55</f>
        <v>-57782.8</v>
      </c>
      <c r="D42" s="25">
        <f t="shared" si="15"/>
        <v>-51683.8</v>
      </c>
      <c r="E42" s="25">
        <f t="shared" si="15"/>
        <v>-4168.6</v>
      </c>
      <c r="F42" s="25">
        <f t="shared" si="15"/>
        <v>-41537.8</v>
      </c>
      <c r="G42" s="25">
        <f t="shared" si="15"/>
        <v>-70003.6</v>
      </c>
      <c r="H42" s="25">
        <f t="shared" si="15"/>
        <v>-75968</v>
      </c>
      <c r="I42" s="25">
        <f t="shared" si="15"/>
        <v>-46002.8</v>
      </c>
      <c r="J42" s="25">
        <f t="shared" si="15"/>
        <v>-53025.2</v>
      </c>
      <c r="K42" s="25">
        <f t="shared" si="15"/>
        <v>-46614.6</v>
      </c>
      <c r="L42" s="25">
        <f t="shared" si="15"/>
        <v>-20307.2</v>
      </c>
      <c r="M42" s="25">
        <f t="shared" si="15"/>
        <v>-11388.6</v>
      </c>
      <c r="N42" s="25">
        <f>+N43+N46+N54+N55</f>
        <v>-540464.7999999999</v>
      </c>
    </row>
    <row r="43" spans="1:14" ht="18.75" customHeight="1">
      <c r="A43" s="17" t="s">
        <v>60</v>
      </c>
      <c r="B43" s="26">
        <f>B44+B45</f>
        <v>-61981.8</v>
      </c>
      <c r="C43" s="26">
        <f>C44+C45</f>
        <v>-57782.8</v>
      </c>
      <c r="D43" s="26">
        <f>D44+D45</f>
        <v>-51683.8</v>
      </c>
      <c r="E43" s="26">
        <f>E44+E45</f>
        <v>-4168.6</v>
      </c>
      <c r="F43" s="26">
        <f aca="true" t="shared" si="16" ref="F43:M43">F44+F45</f>
        <v>-41537.8</v>
      </c>
      <c r="G43" s="26">
        <f t="shared" si="16"/>
        <v>-70003.6</v>
      </c>
      <c r="H43" s="26">
        <f t="shared" si="16"/>
        <v>-75468</v>
      </c>
      <c r="I43" s="26">
        <f t="shared" si="16"/>
        <v>-46002.8</v>
      </c>
      <c r="J43" s="26">
        <f t="shared" si="16"/>
        <v>-53025.2</v>
      </c>
      <c r="K43" s="26">
        <f t="shared" si="16"/>
        <v>-46614.6</v>
      </c>
      <c r="L43" s="26">
        <f t="shared" si="16"/>
        <v>-20307.2</v>
      </c>
      <c r="M43" s="26">
        <f t="shared" si="16"/>
        <v>-11388.6</v>
      </c>
      <c r="N43" s="25">
        <f aca="true" t="shared" si="17" ref="N43:N55">SUM(B43:M43)</f>
        <v>-539964.7999999999</v>
      </c>
    </row>
    <row r="44" spans="1:25" ht="18.75" customHeight="1">
      <c r="A44" s="13" t="s">
        <v>61</v>
      </c>
      <c r="B44" s="20">
        <f>ROUND(-B9*$D$3,2)</f>
        <v>-61981.8</v>
      </c>
      <c r="C44" s="20">
        <f>ROUND(-C9*$D$3,2)</f>
        <v>-57782.8</v>
      </c>
      <c r="D44" s="20">
        <f>ROUND(-D9*$D$3,2)</f>
        <v>-51683.8</v>
      </c>
      <c r="E44" s="20">
        <f>ROUND(-E9*$D$3,2)</f>
        <v>-4168.6</v>
      </c>
      <c r="F44" s="20">
        <f aca="true" t="shared" si="18" ref="F44:M44">ROUND(-F9*$D$3,2)</f>
        <v>-41537.8</v>
      </c>
      <c r="G44" s="20">
        <f t="shared" si="18"/>
        <v>-70003.6</v>
      </c>
      <c r="H44" s="20">
        <f t="shared" si="18"/>
        <v>-75468</v>
      </c>
      <c r="I44" s="20">
        <f t="shared" si="18"/>
        <v>-46002.8</v>
      </c>
      <c r="J44" s="20">
        <f t="shared" si="18"/>
        <v>-53025.2</v>
      </c>
      <c r="K44" s="20">
        <f t="shared" si="18"/>
        <v>-46614.6</v>
      </c>
      <c r="L44" s="20">
        <f t="shared" si="18"/>
        <v>-20307.2</v>
      </c>
      <c r="M44" s="20">
        <f t="shared" si="18"/>
        <v>-11388.6</v>
      </c>
      <c r="N44" s="47">
        <f t="shared" si="17"/>
        <v>-539964.7999999999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425977.2731887</v>
      </c>
      <c r="C57" s="29">
        <f t="shared" si="21"/>
        <v>259109.31369400007</v>
      </c>
      <c r="D57" s="29">
        <f t="shared" si="21"/>
        <v>314467.79952935</v>
      </c>
      <c r="E57" s="29">
        <f t="shared" si="21"/>
        <v>64021.466589599986</v>
      </c>
      <c r="F57" s="29">
        <f t="shared" si="21"/>
        <v>307906.0381051501</v>
      </c>
      <c r="G57" s="29">
        <f t="shared" si="21"/>
        <v>336418.23219999997</v>
      </c>
      <c r="H57" s="29">
        <f t="shared" si="21"/>
        <v>329059.1666</v>
      </c>
      <c r="I57" s="29">
        <f t="shared" si="21"/>
        <v>369340.12484759995</v>
      </c>
      <c r="J57" s="29">
        <f t="shared" si="21"/>
        <v>277568.8053741</v>
      </c>
      <c r="K57" s="29">
        <f t="shared" si="21"/>
        <v>382121.76776896</v>
      </c>
      <c r="L57" s="29">
        <f t="shared" si="21"/>
        <v>133881.96050072</v>
      </c>
      <c r="M57" s="29">
        <f t="shared" si="21"/>
        <v>71424.55870144</v>
      </c>
      <c r="N57" s="29">
        <f>SUM(B57:M57)</f>
        <v>3271296.50709962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425977.27</v>
      </c>
      <c r="C60" s="36">
        <f aca="true" t="shared" si="22" ref="C60:M60">SUM(C61:C74)</f>
        <v>259109.31</v>
      </c>
      <c r="D60" s="36">
        <f t="shared" si="22"/>
        <v>314467.8</v>
      </c>
      <c r="E60" s="36">
        <f t="shared" si="22"/>
        <v>64021.47</v>
      </c>
      <c r="F60" s="36">
        <f t="shared" si="22"/>
        <v>307906.04</v>
      </c>
      <c r="G60" s="36">
        <f t="shared" si="22"/>
        <v>336418.24</v>
      </c>
      <c r="H60" s="36">
        <f t="shared" si="22"/>
        <v>329059.17</v>
      </c>
      <c r="I60" s="36">
        <f t="shared" si="22"/>
        <v>369340.13</v>
      </c>
      <c r="J60" s="36">
        <f t="shared" si="22"/>
        <v>277568.81</v>
      </c>
      <c r="K60" s="36">
        <f t="shared" si="22"/>
        <v>382121.77</v>
      </c>
      <c r="L60" s="36">
        <f t="shared" si="22"/>
        <v>133881.96</v>
      </c>
      <c r="M60" s="36">
        <f t="shared" si="22"/>
        <v>71424.56</v>
      </c>
      <c r="N60" s="29">
        <f>SUM(N61:N74)</f>
        <v>3271296.5300000003</v>
      </c>
    </row>
    <row r="61" spans="1:15" ht="18.75" customHeight="1">
      <c r="A61" s="17" t="s">
        <v>75</v>
      </c>
      <c r="B61" s="36">
        <v>81982.52</v>
      </c>
      <c r="C61" s="36">
        <v>75948.63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157931.15000000002</v>
      </c>
      <c r="O61"/>
    </row>
    <row r="62" spans="1:15" ht="18.75" customHeight="1">
      <c r="A62" s="17" t="s">
        <v>76</v>
      </c>
      <c r="B62" s="36">
        <v>343994.75</v>
      </c>
      <c r="C62" s="36">
        <v>183160.68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527155.4299999999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314467.8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314467.8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64021.47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64021.47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307906.04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307906.04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336418.24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336418.24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260267.56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260267.56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68791.61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68791.61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369340.13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369340.13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277568.81</v>
      </c>
      <c r="K70" s="35">
        <v>0</v>
      </c>
      <c r="L70" s="35">
        <v>0</v>
      </c>
      <c r="M70" s="35">
        <v>0</v>
      </c>
      <c r="N70" s="29">
        <f t="shared" si="23"/>
        <v>277568.81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382121.77</v>
      </c>
      <c r="L71" s="35">
        <v>0</v>
      </c>
      <c r="M71" s="62"/>
      <c r="N71" s="26">
        <f t="shared" si="23"/>
        <v>382121.77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133881.96</v>
      </c>
      <c r="M72" s="35">
        <v>0</v>
      </c>
      <c r="N72" s="29">
        <f t="shared" si="23"/>
        <v>133881.96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71424.56</v>
      </c>
      <c r="N73" s="26">
        <f t="shared" si="23"/>
        <v>71424.56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2.2827139542291484</v>
      </c>
      <c r="C78" s="45">
        <v>2.2430678821879386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1.986069996428266</v>
      </c>
      <c r="C79" s="45">
        <v>1.8747368051257174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1.8203008867120516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2.5378713978785954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2.1257906115909195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1.686446627910354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1.9842200878313139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1.941902584252004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1.9257189976335527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2.1694370607341833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2.073233368967291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2.4668686884154614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2.4179730415907033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2016-12-23T12:05:29Z</dcterms:modified>
  <cp:category/>
  <cp:version/>
  <cp:contentType/>
  <cp:contentStatus/>
</cp:coreProperties>
</file>