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<sst xmlns="http://schemas.openxmlformats.org/spreadsheetml/2006/main" count="105" uniqueCount="103">
  <si>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</si>
  <si>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</si>
  <si>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</si>
  <si>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</si>
  <si>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</si>
  <si>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</si>
  <si>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</si>
  <si>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</si>
  <si>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</si>
  <si>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</si>
  <si>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</si>
  <si>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</si>
  <si>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</si>
  <si>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</si>
  <si>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</si>
  <si>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</si>
  <si>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</si>
  <si>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</si>
  <si>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</si>
  <si>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</si>
  <si>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</si>
  <si>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</si>
  <si>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</si>
  <si>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</si>
  <si>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</si>
  <si>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</si>
  <si>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</si>
  <si>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</si>
  <si>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</si>
  <si>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</si>
  <si>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</si>
  <si>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</si>
  <si>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</si>
  <si>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</si>
  <si>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</si>
  <si>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</si>
  <si>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</si>
  <si>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</si>
  <si>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</si>
  <si>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</si>
  <si>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</si>
  <si>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</si>
  <si>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</si>
  <si>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</si>
  <si>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</si>
  <si>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</si>
  <si>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</si>
  <si>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</si>
  <si>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</si>
  <si>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</si>
  <si>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</si>
  <si>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</si>
  <si>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</si>
  <si>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</si>
  <si>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</si>
  <si>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</si>
  <si>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</si>
  <si>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</si>
  <si>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</si>
  <si>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</si>
  <si>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</si>
  <si>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</si>
  <si>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</si>
  <si>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</si>
  <si>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</si>
  <si>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</si>
  <si>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</si>
  <si>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</si>
  <si>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</si>
  <si>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</si>
  <si>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</si>
  <si>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</si>
  <si>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</si>
  <si>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</si>
  <si>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</si>
  <si>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</si>
  <si>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</si>
  <si>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</si>
  <si>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</si>
  <si>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</si>
  <si>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</si>
  <si>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</si>
  <si>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</si>
  <si>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</si>
  <si>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</si>
  <si>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</si>
  <si>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</si>
  <si>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</si>
  <si>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</si>
  <si>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</si>
  <si>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</si>
  <si>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</si>
  <si>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</si>
  <si>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</si>
  <si>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</si>
  <si>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</si>
  <si>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</si>
  <si>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</si>
  <si>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</si>
  <si>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</si>
  <si>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</si>
  <si>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</si>
  <si>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31/12/16 - VENCIMENTO 13/01/17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</si>
</sst>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86" sqref="H86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247429</v>
      </c>
      <c r="C7" s="10">
        <f>C8+C20+C24</f>
        <v>153426</v>
      </c>
      <c r="D7" s="10">
        <f>D8+D20+D24</f>
        <v>199622</v>
      </c>
      <c r="E7" s="10">
        <f>E8+E20+E24</f>
        <v>25421</v>
      </c>
      <c r="F7" s="10">
        <f aca="true" t="shared" si="0" ref="F7:M7">F8+F20+F24</f>
        <v>144766</v>
      </c>
      <c r="G7" s="10">
        <f t="shared" si="0"/>
        <v>208290</v>
      </c>
      <c r="H7" s="10">
        <f t="shared" si="0"/>
        <v>201760</v>
      </c>
      <c r="I7" s="10">
        <f t="shared" si="0"/>
        <v>210803</v>
      </c>
      <c r="J7" s="10">
        <f t="shared" si="0"/>
        <v>144270</v>
      </c>
      <c r="K7" s="10">
        <f t="shared" si="0"/>
        <v>199890</v>
      </c>
      <c r="L7" s="10">
        <f t="shared" si="0"/>
        <v>57230</v>
      </c>
      <c r="M7" s="10">
        <f t="shared" si="0"/>
        <v>33541</v>
      </c>
      <c r="N7" s="10">
        <f>+N8+N20+N24</f>
        <v>1826448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131683</v>
      </c>
      <c r="C8" s="12">
        <f>+C9+C12+C16</f>
        <v>84311</v>
      </c>
      <c r="D8" s="12">
        <f>+D9+D12+D16</f>
        <v>113491</v>
      </c>
      <c r="E8" s="12">
        <f>+E9+E12+E16</f>
        <v>13178</v>
      </c>
      <c r="F8" s="12">
        <f aca="true" t="shared" si="1" ref="F8:M8">+F9+F12+F16</f>
        <v>77733</v>
      </c>
      <c r="G8" s="12">
        <f t="shared" si="1"/>
        <v>114785</v>
      </c>
      <c r="H8" s="12">
        <f t="shared" si="1"/>
        <v>110360</v>
      </c>
      <c r="I8" s="12">
        <f t="shared" si="1"/>
        <v>116477</v>
      </c>
      <c r="J8" s="12">
        <f t="shared" si="1"/>
        <v>81779</v>
      </c>
      <c r="K8" s="12">
        <f t="shared" si="1"/>
        <v>110186</v>
      </c>
      <c r="L8" s="12">
        <f t="shared" si="1"/>
        <v>33844</v>
      </c>
      <c r="M8" s="12">
        <f t="shared" si="1"/>
        <v>21046</v>
      </c>
      <c r="N8" s="12">
        <f>SUM(B8:M8)</f>
        <v>1008873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19817</v>
      </c>
      <c r="C9" s="14">
        <v>15883</v>
      </c>
      <c r="D9" s="14">
        <v>15981</v>
      </c>
      <c r="E9" s="14">
        <v>1227</v>
      </c>
      <c r="F9" s="14">
        <v>10683</v>
      </c>
      <c r="G9" s="14">
        <v>18161</v>
      </c>
      <c r="H9" s="14">
        <v>21134</v>
      </c>
      <c r="I9" s="14">
        <v>13772</v>
      </c>
      <c r="J9" s="14">
        <v>14988</v>
      </c>
      <c r="K9" s="14">
        <v>13938</v>
      </c>
      <c r="L9" s="14">
        <v>5371</v>
      </c>
      <c r="M9" s="14">
        <v>3474</v>
      </c>
      <c r="N9" s="12">
        <f aca="true" t="shared" si="2" ref="N9:N19">SUM(B9:M9)</f>
        <v>154429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19817</v>
      </c>
      <c r="C10" s="14">
        <f>+C9-C11</f>
        <v>15883</v>
      </c>
      <c r="D10" s="14">
        <f>+D9-D11</f>
        <v>15981</v>
      </c>
      <c r="E10" s="14">
        <f>+E9-E11</f>
        <v>1227</v>
      </c>
      <c r="F10" s="14">
        <f aca="true" t="shared" si="3" ref="F10:M10">+F9-F11</f>
        <v>10683</v>
      </c>
      <c r="G10" s="14">
        <f t="shared" si="3"/>
        <v>18161</v>
      </c>
      <c r="H10" s="14">
        <f t="shared" si="3"/>
        <v>21134</v>
      </c>
      <c r="I10" s="14">
        <f t="shared" si="3"/>
        <v>13772</v>
      </c>
      <c r="J10" s="14">
        <f t="shared" si="3"/>
        <v>14988</v>
      </c>
      <c r="K10" s="14">
        <f t="shared" si="3"/>
        <v>13938</v>
      </c>
      <c r="L10" s="14">
        <f t="shared" si="3"/>
        <v>5371</v>
      </c>
      <c r="M10" s="14">
        <f t="shared" si="3"/>
        <v>3474</v>
      </c>
      <c r="N10" s="12">
        <f t="shared" si="2"/>
        <v>154429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90586</v>
      </c>
      <c r="C12" s="14">
        <f>C13+C14+C15</f>
        <v>56770</v>
      </c>
      <c r="D12" s="14">
        <f>D13+D14+D15</f>
        <v>80666</v>
      </c>
      <c r="E12" s="14">
        <f>E13+E14+E15</f>
        <v>9970</v>
      </c>
      <c r="F12" s="14">
        <f aca="true" t="shared" si="4" ref="F12:M12">F13+F14+F15</f>
        <v>54861</v>
      </c>
      <c r="G12" s="14">
        <f t="shared" si="4"/>
        <v>79063</v>
      </c>
      <c r="H12" s="14">
        <f t="shared" si="4"/>
        <v>72979</v>
      </c>
      <c r="I12" s="14">
        <f t="shared" si="4"/>
        <v>83201</v>
      </c>
      <c r="J12" s="14">
        <f t="shared" si="4"/>
        <v>53474</v>
      </c>
      <c r="K12" s="14">
        <f t="shared" si="4"/>
        <v>75034</v>
      </c>
      <c r="L12" s="14">
        <f t="shared" si="4"/>
        <v>23464</v>
      </c>
      <c r="M12" s="14">
        <f t="shared" si="4"/>
        <v>14979</v>
      </c>
      <c r="N12" s="12">
        <f t="shared" si="2"/>
        <v>695047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47200</v>
      </c>
      <c r="C13" s="14">
        <v>30971</v>
      </c>
      <c r="D13" s="14">
        <v>41368</v>
      </c>
      <c r="E13" s="14">
        <v>5165</v>
      </c>
      <c r="F13" s="14">
        <v>28505</v>
      </c>
      <c r="G13" s="14">
        <v>41610</v>
      </c>
      <c r="H13" s="14">
        <v>39469</v>
      </c>
      <c r="I13" s="14">
        <v>44583</v>
      </c>
      <c r="J13" s="14">
        <v>27104</v>
      </c>
      <c r="K13" s="14">
        <v>37317</v>
      </c>
      <c r="L13" s="14">
        <v>11647</v>
      </c>
      <c r="M13" s="14">
        <v>7148</v>
      </c>
      <c r="N13" s="12">
        <f t="shared" si="2"/>
        <v>362087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42799</v>
      </c>
      <c r="C14" s="14">
        <v>25275</v>
      </c>
      <c r="D14" s="14">
        <v>38824</v>
      </c>
      <c r="E14" s="14">
        <v>4728</v>
      </c>
      <c r="F14" s="14">
        <v>25899</v>
      </c>
      <c r="G14" s="14">
        <v>36645</v>
      </c>
      <c r="H14" s="14">
        <v>32927</v>
      </c>
      <c r="I14" s="14">
        <v>38200</v>
      </c>
      <c r="J14" s="14">
        <v>25917</v>
      </c>
      <c r="K14" s="14">
        <v>37253</v>
      </c>
      <c r="L14" s="14">
        <v>11605</v>
      </c>
      <c r="M14" s="14">
        <v>7745</v>
      </c>
      <c r="N14" s="12">
        <f t="shared" si="2"/>
        <v>327817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587</v>
      </c>
      <c r="C15" s="14">
        <v>524</v>
      </c>
      <c r="D15" s="14">
        <v>474</v>
      </c>
      <c r="E15" s="14">
        <v>77</v>
      </c>
      <c r="F15" s="14">
        <v>457</v>
      </c>
      <c r="G15" s="14">
        <v>808</v>
      </c>
      <c r="H15" s="14">
        <v>583</v>
      </c>
      <c r="I15" s="14">
        <v>418</v>
      </c>
      <c r="J15" s="14">
        <v>453</v>
      </c>
      <c r="K15" s="14">
        <v>464</v>
      </c>
      <c r="L15" s="14">
        <v>212</v>
      </c>
      <c r="M15" s="14">
        <v>86</v>
      </c>
      <c r="N15" s="12">
        <f t="shared" si="2"/>
        <v>5143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21280</v>
      </c>
      <c r="C16" s="14">
        <f>C17+C18+C19</f>
        <v>11658</v>
      </c>
      <c r="D16" s="14">
        <f>D17+D18+D19</f>
        <v>16844</v>
      </c>
      <c r="E16" s="14">
        <f>E17+E18+E19</f>
        <v>1981</v>
      </c>
      <c r="F16" s="14">
        <f aca="true" t="shared" si="5" ref="F16:M16">F17+F18+F19</f>
        <v>12189</v>
      </c>
      <c r="G16" s="14">
        <f t="shared" si="5"/>
        <v>17561</v>
      </c>
      <c r="H16" s="14">
        <f t="shared" si="5"/>
        <v>16247</v>
      </c>
      <c r="I16" s="14">
        <f t="shared" si="5"/>
        <v>19504</v>
      </c>
      <c r="J16" s="14">
        <f t="shared" si="5"/>
        <v>13317</v>
      </c>
      <c r="K16" s="14">
        <f t="shared" si="5"/>
        <v>21214</v>
      </c>
      <c r="L16" s="14">
        <f t="shared" si="5"/>
        <v>5009</v>
      </c>
      <c r="M16" s="14">
        <f t="shared" si="5"/>
        <v>2593</v>
      </c>
      <c r="N16" s="12">
        <f t="shared" si="2"/>
        <v>159397</v>
      </c>
    </row>
    <row r="17" spans="1:25" ht="18.75" customHeight="1">
      <c r="A17" s="15" t="s">
        <v>16</v>
      </c>
      <c r="B17" s="14">
        <v>10539</v>
      </c>
      <c r="C17" s="14">
        <v>6126</v>
      </c>
      <c r="D17" s="14">
        <v>7095</v>
      </c>
      <c r="E17" s="14">
        <v>954</v>
      </c>
      <c r="F17" s="14">
        <v>5670</v>
      </c>
      <c r="G17" s="14">
        <v>8372</v>
      </c>
      <c r="H17" s="14">
        <v>7947</v>
      </c>
      <c r="I17" s="14">
        <v>9722</v>
      </c>
      <c r="J17" s="14">
        <v>6241</v>
      </c>
      <c r="K17" s="14">
        <v>10049</v>
      </c>
      <c r="L17" s="14">
        <v>2266</v>
      </c>
      <c r="M17" s="14">
        <v>1055</v>
      </c>
      <c r="N17" s="12">
        <f t="shared" si="2"/>
        <v>76036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10624</v>
      </c>
      <c r="C18" s="14">
        <v>5462</v>
      </c>
      <c r="D18" s="14">
        <v>9687</v>
      </c>
      <c r="E18" s="14">
        <v>1018</v>
      </c>
      <c r="F18" s="14">
        <v>6452</v>
      </c>
      <c r="G18" s="14">
        <v>9066</v>
      </c>
      <c r="H18" s="14">
        <v>8203</v>
      </c>
      <c r="I18" s="14">
        <v>9718</v>
      </c>
      <c r="J18" s="14">
        <v>7021</v>
      </c>
      <c r="K18" s="14">
        <v>11115</v>
      </c>
      <c r="L18" s="14">
        <v>2727</v>
      </c>
      <c r="M18" s="14">
        <v>1531</v>
      </c>
      <c r="N18" s="12">
        <f t="shared" si="2"/>
        <v>82624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117</v>
      </c>
      <c r="C19" s="14">
        <v>70</v>
      </c>
      <c r="D19" s="14">
        <v>62</v>
      </c>
      <c r="E19" s="14">
        <v>9</v>
      </c>
      <c r="F19" s="14">
        <v>67</v>
      </c>
      <c r="G19" s="14">
        <v>123</v>
      </c>
      <c r="H19" s="14">
        <v>97</v>
      </c>
      <c r="I19" s="14">
        <v>64</v>
      </c>
      <c r="J19" s="14">
        <v>55</v>
      </c>
      <c r="K19" s="14">
        <v>50</v>
      </c>
      <c r="L19" s="14">
        <v>16</v>
      </c>
      <c r="M19" s="14">
        <v>7</v>
      </c>
      <c r="N19" s="12">
        <f t="shared" si="2"/>
        <v>737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65006</v>
      </c>
      <c r="C20" s="18">
        <f>C21+C22+C23</f>
        <v>35650</v>
      </c>
      <c r="D20" s="18">
        <f>D21+D22+D23</f>
        <v>44494</v>
      </c>
      <c r="E20" s="18">
        <f>E21+E22+E23</f>
        <v>5700</v>
      </c>
      <c r="F20" s="18">
        <f aca="true" t="shared" si="6" ref="F20:M20">F21+F22+F23</f>
        <v>32742</v>
      </c>
      <c r="G20" s="18">
        <f t="shared" si="6"/>
        <v>44773</v>
      </c>
      <c r="H20" s="18">
        <f t="shared" si="6"/>
        <v>47024</v>
      </c>
      <c r="I20" s="18">
        <f t="shared" si="6"/>
        <v>56334</v>
      </c>
      <c r="J20" s="18">
        <f t="shared" si="6"/>
        <v>33104</v>
      </c>
      <c r="K20" s="18">
        <f t="shared" si="6"/>
        <v>56591</v>
      </c>
      <c r="L20" s="18">
        <f t="shared" si="6"/>
        <v>15187</v>
      </c>
      <c r="M20" s="18">
        <f t="shared" si="6"/>
        <v>8570</v>
      </c>
      <c r="N20" s="12">
        <f aca="true" t="shared" si="7" ref="N20:N26">SUM(B20:M20)</f>
        <v>445175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35876</v>
      </c>
      <c r="C21" s="14">
        <v>21344</v>
      </c>
      <c r="D21" s="14">
        <v>24400</v>
      </c>
      <c r="E21" s="14">
        <v>3218</v>
      </c>
      <c r="F21" s="14">
        <v>18163</v>
      </c>
      <c r="G21" s="14">
        <v>24950</v>
      </c>
      <c r="H21" s="14">
        <v>27304</v>
      </c>
      <c r="I21" s="14">
        <v>31959</v>
      </c>
      <c r="J21" s="14">
        <v>18165</v>
      </c>
      <c r="K21" s="14">
        <v>29721</v>
      </c>
      <c r="L21" s="14">
        <v>8077</v>
      </c>
      <c r="M21" s="14">
        <v>4461</v>
      </c>
      <c r="N21" s="12">
        <f t="shared" si="7"/>
        <v>247638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28790</v>
      </c>
      <c r="C22" s="14">
        <v>14072</v>
      </c>
      <c r="D22" s="14">
        <v>19854</v>
      </c>
      <c r="E22" s="14">
        <v>2436</v>
      </c>
      <c r="F22" s="14">
        <v>14353</v>
      </c>
      <c r="G22" s="14">
        <v>19470</v>
      </c>
      <c r="H22" s="14">
        <v>19456</v>
      </c>
      <c r="I22" s="14">
        <v>24131</v>
      </c>
      <c r="J22" s="14">
        <v>14749</v>
      </c>
      <c r="K22" s="14">
        <v>26566</v>
      </c>
      <c r="L22" s="14">
        <v>7009</v>
      </c>
      <c r="M22" s="14">
        <v>4059</v>
      </c>
      <c r="N22" s="12">
        <f t="shared" si="7"/>
        <v>194945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340</v>
      </c>
      <c r="C23" s="14">
        <v>234</v>
      </c>
      <c r="D23" s="14">
        <v>240</v>
      </c>
      <c r="E23" s="14">
        <v>46</v>
      </c>
      <c r="F23" s="14">
        <v>226</v>
      </c>
      <c r="G23" s="14">
        <v>353</v>
      </c>
      <c r="H23" s="14">
        <v>264</v>
      </c>
      <c r="I23" s="14">
        <v>244</v>
      </c>
      <c r="J23" s="14">
        <v>190</v>
      </c>
      <c r="K23" s="14">
        <v>304</v>
      </c>
      <c r="L23" s="14">
        <v>101</v>
      </c>
      <c r="M23" s="14">
        <v>50</v>
      </c>
      <c r="N23" s="12">
        <f t="shared" si="7"/>
        <v>2592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50740</v>
      </c>
      <c r="C24" s="14">
        <f>C25+C26</f>
        <v>33465</v>
      </c>
      <c r="D24" s="14">
        <f>D25+D26</f>
        <v>41637</v>
      </c>
      <c r="E24" s="14">
        <f>E25+E26</f>
        <v>6543</v>
      </c>
      <c r="F24" s="14">
        <f aca="true" t="shared" si="8" ref="F24:M24">F25+F26</f>
        <v>34291</v>
      </c>
      <c r="G24" s="14">
        <f t="shared" si="8"/>
        <v>48732</v>
      </c>
      <c r="H24" s="14">
        <f t="shared" si="8"/>
        <v>44376</v>
      </c>
      <c r="I24" s="14">
        <f t="shared" si="8"/>
        <v>37992</v>
      </c>
      <c r="J24" s="14">
        <f t="shared" si="8"/>
        <v>29387</v>
      </c>
      <c r="K24" s="14">
        <f t="shared" si="8"/>
        <v>33113</v>
      </c>
      <c r="L24" s="14">
        <f t="shared" si="8"/>
        <v>8199</v>
      </c>
      <c r="M24" s="14">
        <f t="shared" si="8"/>
        <v>3925</v>
      </c>
      <c r="N24" s="12">
        <f t="shared" si="7"/>
        <v>372400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43374</v>
      </c>
      <c r="C25" s="14">
        <v>29238</v>
      </c>
      <c r="D25" s="14">
        <v>36473</v>
      </c>
      <c r="E25" s="14">
        <v>5820</v>
      </c>
      <c r="F25" s="14">
        <v>30355</v>
      </c>
      <c r="G25" s="14">
        <v>43353</v>
      </c>
      <c r="H25" s="14">
        <v>39516</v>
      </c>
      <c r="I25" s="14">
        <v>32026</v>
      </c>
      <c r="J25" s="14">
        <v>26012</v>
      </c>
      <c r="K25" s="14">
        <v>28123</v>
      </c>
      <c r="L25" s="14">
        <v>7070</v>
      </c>
      <c r="M25" s="14">
        <v>3191</v>
      </c>
      <c r="N25" s="12">
        <f t="shared" si="7"/>
        <v>324551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7366</v>
      </c>
      <c r="C26" s="14">
        <v>4227</v>
      </c>
      <c r="D26" s="14">
        <v>5164</v>
      </c>
      <c r="E26" s="14">
        <v>723</v>
      </c>
      <c r="F26" s="14">
        <v>3936</v>
      </c>
      <c r="G26" s="14">
        <v>5379</v>
      </c>
      <c r="H26" s="14">
        <v>4860</v>
      </c>
      <c r="I26" s="14">
        <v>5966</v>
      </c>
      <c r="J26" s="14">
        <v>3375</v>
      </c>
      <c r="K26" s="14">
        <v>4990</v>
      </c>
      <c r="L26" s="14">
        <v>1129</v>
      </c>
      <c r="M26" s="14">
        <v>734</v>
      </c>
      <c r="N26" s="12">
        <f t="shared" si="7"/>
        <v>47849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503807.29796234</v>
      </c>
      <c r="C36" s="61">
        <f aca="true" t="shared" si="11" ref="C36:M36">C37+C38+C39+C40</f>
        <v>302268.316493</v>
      </c>
      <c r="D36" s="61">
        <f t="shared" si="11"/>
        <v>373451.92348109995</v>
      </c>
      <c r="E36" s="61">
        <f t="shared" si="11"/>
        <v>64550.0575464</v>
      </c>
      <c r="F36" s="61">
        <f t="shared" si="11"/>
        <v>308000.13901030004</v>
      </c>
      <c r="G36" s="61">
        <f t="shared" si="11"/>
        <v>351631.226</v>
      </c>
      <c r="H36" s="61">
        <f t="shared" si="11"/>
        <v>398528.74399999995</v>
      </c>
      <c r="I36" s="61">
        <f t="shared" si="11"/>
        <v>406004.94917539996</v>
      </c>
      <c r="J36" s="61">
        <f t="shared" si="11"/>
        <v>313097.533461</v>
      </c>
      <c r="K36" s="61">
        <f t="shared" si="11"/>
        <v>414505.5205264</v>
      </c>
      <c r="L36" s="61">
        <f t="shared" si="11"/>
        <v>141286.1537389</v>
      </c>
      <c r="M36" s="61">
        <f t="shared" si="11"/>
        <v>81116.09788095999</v>
      </c>
      <c r="N36" s="61">
        <f>N37+N38+N39+N40</f>
        <v>3658247.9592758003</v>
      </c>
    </row>
    <row r="37" spans="1:14" ht="18.75" customHeight="1">
      <c r="A37" s="58" t="s">
        <v>55</v>
      </c>
      <c r="B37" s="55">
        <f aca="true" t="shared" si="12" ref="B37:M37">B29*B7</f>
        <v>502082.92679999996</v>
      </c>
      <c r="C37" s="55">
        <f t="shared" si="12"/>
        <v>300776.3304</v>
      </c>
      <c r="D37" s="55">
        <f t="shared" si="12"/>
        <v>362274.0056</v>
      </c>
      <c r="E37" s="55">
        <f t="shared" si="12"/>
        <v>64063.4621</v>
      </c>
      <c r="F37" s="55">
        <f t="shared" si="12"/>
        <v>306759.15400000004</v>
      </c>
      <c r="G37" s="55">
        <f t="shared" si="12"/>
        <v>350031.34500000003</v>
      </c>
      <c r="H37" s="55">
        <f t="shared" si="12"/>
        <v>396761.04</v>
      </c>
      <c r="I37" s="55">
        <f t="shared" si="12"/>
        <v>404657.4388</v>
      </c>
      <c r="J37" s="55">
        <f t="shared" si="12"/>
        <v>311897.313</v>
      </c>
      <c r="K37" s="55">
        <f t="shared" si="12"/>
        <v>413152.641</v>
      </c>
      <c r="L37" s="55">
        <f t="shared" si="12"/>
        <v>140436.697</v>
      </c>
      <c r="M37" s="55">
        <f t="shared" si="12"/>
        <v>80642.6263</v>
      </c>
      <c r="N37" s="57">
        <f>SUM(B37:M37)</f>
        <v>3633534.98</v>
      </c>
    </row>
    <row r="38" spans="1:14" ht="18.75" customHeight="1">
      <c r="A38" s="58" t="s">
        <v>56</v>
      </c>
      <c r="B38" s="55">
        <f aca="true" t="shared" si="13" ref="B38:M38">B30*B7</f>
        <v>-1532.70883766</v>
      </c>
      <c r="C38" s="55">
        <f t="shared" si="13"/>
        <v>-900.533907</v>
      </c>
      <c r="D38" s="55">
        <f t="shared" si="13"/>
        <v>-1107.8921189</v>
      </c>
      <c r="E38" s="55">
        <f t="shared" si="13"/>
        <v>-159.6845536</v>
      </c>
      <c r="F38" s="55">
        <f t="shared" si="13"/>
        <v>-920.4149897</v>
      </c>
      <c r="G38" s="55">
        <f t="shared" si="13"/>
        <v>-1062.279</v>
      </c>
      <c r="H38" s="55">
        <f t="shared" si="13"/>
        <v>-1129.856</v>
      </c>
      <c r="I38" s="55">
        <f t="shared" si="13"/>
        <v>-1199.0896246</v>
      </c>
      <c r="J38" s="55">
        <f t="shared" si="13"/>
        <v>-918.379539</v>
      </c>
      <c r="K38" s="55">
        <f t="shared" si="13"/>
        <v>-1249.3604736</v>
      </c>
      <c r="L38" s="55">
        <f t="shared" si="13"/>
        <v>-421.70326109999996</v>
      </c>
      <c r="M38" s="55">
        <f t="shared" si="13"/>
        <v>-245.56841904</v>
      </c>
      <c r="N38" s="25">
        <f>SUM(B38:M38)</f>
        <v>-10847.4707242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-75304.6</v>
      </c>
      <c r="C42" s="25">
        <f aca="true" t="shared" si="15" ref="C42:M42">+C43+C46+C54+C55</f>
        <v>-60355.4</v>
      </c>
      <c r="D42" s="25">
        <f t="shared" si="15"/>
        <v>-60727.8</v>
      </c>
      <c r="E42" s="25">
        <f t="shared" si="15"/>
        <v>-4662.6</v>
      </c>
      <c r="F42" s="25">
        <f t="shared" si="15"/>
        <v>-40595.4</v>
      </c>
      <c r="G42" s="25">
        <f t="shared" si="15"/>
        <v>-69011.8</v>
      </c>
      <c r="H42" s="25">
        <f t="shared" si="15"/>
        <v>-80309.2</v>
      </c>
      <c r="I42" s="25">
        <f t="shared" si="15"/>
        <v>-52333.6</v>
      </c>
      <c r="J42" s="25">
        <f t="shared" si="15"/>
        <v>-56954.4</v>
      </c>
      <c r="K42" s="25">
        <f t="shared" si="15"/>
        <v>-52964.4</v>
      </c>
      <c r="L42" s="25">
        <f t="shared" si="15"/>
        <v>-20409.8</v>
      </c>
      <c r="M42" s="25">
        <f t="shared" si="15"/>
        <v>-13201.2</v>
      </c>
      <c r="N42" s="25">
        <f>+N43+N46+N54+N55</f>
        <v>-586830.2</v>
      </c>
    </row>
    <row r="43" spans="1:14" ht="18.75" customHeight="1">
      <c r="A43" s="17" t="s">
        <v>60</v>
      </c>
      <c r="B43" s="26">
        <f>B44+B45</f>
        <v>-75304.6</v>
      </c>
      <c r="C43" s="26">
        <f>C44+C45</f>
        <v>-60355.4</v>
      </c>
      <c r="D43" s="26">
        <f>D44+D45</f>
        <v>-60727.8</v>
      </c>
      <c r="E43" s="26">
        <f>E44+E45</f>
        <v>-4662.6</v>
      </c>
      <c r="F43" s="26">
        <f aca="true" t="shared" si="16" ref="F43:M43">F44+F45</f>
        <v>-40595.4</v>
      </c>
      <c r="G43" s="26">
        <f t="shared" si="16"/>
        <v>-69011.8</v>
      </c>
      <c r="H43" s="26">
        <f t="shared" si="16"/>
        <v>-80309.2</v>
      </c>
      <c r="I43" s="26">
        <f t="shared" si="16"/>
        <v>-52333.6</v>
      </c>
      <c r="J43" s="26">
        <f t="shared" si="16"/>
        <v>-56954.4</v>
      </c>
      <c r="K43" s="26">
        <f t="shared" si="16"/>
        <v>-52964.4</v>
      </c>
      <c r="L43" s="26">
        <f t="shared" si="16"/>
        <v>-20409.8</v>
      </c>
      <c r="M43" s="26">
        <f t="shared" si="16"/>
        <v>-13201.2</v>
      </c>
      <c r="N43" s="25">
        <f aca="true" t="shared" si="17" ref="N43:N55">SUM(B43:M43)</f>
        <v>-586830.2</v>
      </c>
    </row>
    <row r="44" spans="1:25" ht="18.75" customHeight="1">
      <c r="A44" s="13" t="s">
        <v>61</v>
      </c>
      <c r="B44" s="20">
        <f>ROUND(-B9*$D$3,2)</f>
        <v>-75304.6</v>
      </c>
      <c r="C44" s="20">
        <f>ROUND(-C9*$D$3,2)</f>
        <v>-60355.4</v>
      </c>
      <c r="D44" s="20">
        <f>ROUND(-D9*$D$3,2)</f>
        <v>-60727.8</v>
      </c>
      <c r="E44" s="20">
        <f>ROUND(-E9*$D$3,2)</f>
        <v>-4662.6</v>
      </c>
      <c r="F44" s="20">
        <f aca="true" t="shared" si="18" ref="F44:M44">ROUND(-F9*$D$3,2)</f>
        <v>-40595.4</v>
      </c>
      <c r="G44" s="20">
        <f t="shared" si="18"/>
        <v>-69011.8</v>
      </c>
      <c r="H44" s="20">
        <f t="shared" si="18"/>
        <v>-80309.2</v>
      </c>
      <c r="I44" s="20">
        <f t="shared" si="18"/>
        <v>-52333.6</v>
      </c>
      <c r="J44" s="20">
        <f t="shared" si="18"/>
        <v>-56954.4</v>
      </c>
      <c r="K44" s="20">
        <f t="shared" si="18"/>
        <v>-52964.4</v>
      </c>
      <c r="L44" s="20">
        <f t="shared" si="18"/>
        <v>-20409.8</v>
      </c>
      <c r="M44" s="20">
        <f t="shared" si="18"/>
        <v>-13201.2</v>
      </c>
      <c r="N44" s="47">
        <f t="shared" si="17"/>
        <v>-586830.2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428502.69796233997</v>
      </c>
      <c r="C57" s="29">
        <f t="shared" si="21"/>
        <v>241912.91649300003</v>
      </c>
      <c r="D57" s="29">
        <f t="shared" si="21"/>
        <v>312724.12348109996</v>
      </c>
      <c r="E57" s="29">
        <f t="shared" si="21"/>
        <v>59887.4575464</v>
      </c>
      <c r="F57" s="29">
        <f t="shared" si="21"/>
        <v>267404.7390103</v>
      </c>
      <c r="G57" s="29">
        <f t="shared" si="21"/>
        <v>282619.42600000004</v>
      </c>
      <c r="H57" s="29">
        <f t="shared" si="21"/>
        <v>318219.54399999994</v>
      </c>
      <c r="I57" s="29">
        <f t="shared" si="21"/>
        <v>353671.3491754</v>
      </c>
      <c r="J57" s="29">
        <f t="shared" si="21"/>
        <v>256143.13346100002</v>
      </c>
      <c r="K57" s="29">
        <f t="shared" si="21"/>
        <v>361541.1205264</v>
      </c>
      <c r="L57" s="29">
        <f t="shared" si="21"/>
        <v>120876.3537389</v>
      </c>
      <c r="M57" s="29">
        <f t="shared" si="21"/>
        <v>67914.89788096</v>
      </c>
      <c r="N57" s="29">
        <f>SUM(B57:M57)</f>
        <v>3071417.759275799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428502.69</v>
      </c>
      <c r="C60" s="36">
        <f aca="true" t="shared" si="22" ref="C60:M60">SUM(C61:C74)</f>
        <v>241912.92</v>
      </c>
      <c r="D60" s="36">
        <f t="shared" si="22"/>
        <v>312724.13</v>
      </c>
      <c r="E60" s="36">
        <f t="shared" si="22"/>
        <v>59887.46</v>
      </c>
      <c r="F60" s="36">
        <f t="shared" si="22"/>
        <v>267404.74</v>
      </c>
      <c r="G60" s="36">
        <f t="shared" si="22"/>
        <v>282619.43</v>
      </c>
      <c r="H60" s="36">
        <f t="shared" si="22"/>
        <v>318219.54</v>
      </c>
      <c r="I60" s="36">
        <f t="shared" si="22"/>
        <v>353671.35</v>
      </c>
      <c r="J60" s="36">
        <f t="shared" si="22"/>
        <v>256143.13</v>
      </c>
      <c r="K60" s="36">
        <f t="shared" si="22"/>
        <v>361541.12</v>
      </c>
      <c r="L60" s="36">
        <f t="shared" si="22"/>
        <v>120876.36</v>
      </c>
      <c r="M60" s="36">
        <f t="shared" si="22"/>
        <v>67914.9</v>
      </c>
      <c r="N60" s="29">
        <f>SUM(N61:N74)</f>
        <v>3071417.7699999996</v>
      </c>
    </row>
    <row r="61" spans="1:15" ht="18.75" customHeight="1">
      <c r="A61" s="17" t="s">
        <v>75</v>
      </c>
      <c r="B61" s="36">
        <v>75365.96</v>
      </c>
      <c r="C61" s="36">
        <v>74980.97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150346.93</v>
      </c>
      <c r="O61"/>
    </row>
    <row r="62" spans="1:15" ht="18.75" customHeight="1">
      <c r="A62" s="17" t="s">
        <v>76</v>
      </c>
      <c r="B62" s="36">
        <v>353136.73</v>
      </c>
      <c r="C62" s="36">
        <v>166931.95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520068.68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312724.13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312724.13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59887.46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59887.46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267404.74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267404.74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282619.43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282619.43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253477.5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253477.5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64742.04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64742.04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353671.35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353671.35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256143.13</v>
      </c>
      <c r="K70" s="35">
        <v>0</v>
      </c>
      <c r="L70" s="35">
        <v>0</v>
      </c>
      <c r="M70" s="35">
        <v>0</v>
      </c>
      <c r="N70" s="29">
        <f t="shared" si="23"/>
        <v>256143.13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361541.12</v>
      </c>
      <c r="L71" s="35">
        <v>0</v>
      </c>
      <c r="M71" s="62"/>
      <c r="N71" s="26">
        <f t="shared" si="23"/>
        <v>361541.12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120876.36</v>
      </c>
      <c r="M72" s="35">
        <v>0</v>
      </c>
      <c r="N72" s="29">
        <f t="shared" si="23"/>
        <v>120876.36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67914.9</v>
      </c>
      <c r="N73" s="26">
        <f t="shared" si="23"/>
        <v>67914.9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2.3207169760495012</v>
      </c>
      <c r="C78" s="45">
        <v>2.217924854561794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1.985349439112106</v>
      </c>
      <c r="C79" s="45">
        <v>1.8758426309159622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1.8200775139067837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2.539241475410094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2.127572351313845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1.6881810264535024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1.9838432935958552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1.9427437442141993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1.9259922732380468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2.1702192656893327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2.073668120098054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2.468742857572951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2.4184162034811125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2017-01-12T12:40:26Z</dcterms:modified>
  <cp:category/>
  <cp:version/>
  <cp:contentType/>
  <cp:contentStatus/>
</cp:coreProperties>
</file>