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<sst xmlns="http://schemas.openxmlformats.org/spreadsheetml/2006/main" count="105" uniqueCount="103">
  <si>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</si>
  <si>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</si>
  <si>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</si>
  <si>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</si>
  <si>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</si>
  <si>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</si>
  <si>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</si>
  <si>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</si>
  <si>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</si>
  <si>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</si>
  <si>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</si>
  <si>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</si>
  <si>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</si>
  <si>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</si>
  <si>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</si>
  <si>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</si>
  <si>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</si>
  <si>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</si>
  <si>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</si>
  <si>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</si>
  <si>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</si>
  <si>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</si>
  <si>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</si>
  <si>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</si>
  <si>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</si>
  <si>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</si>
  <si>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</si>
  <si>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</si>
  <si>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</si>
  <si>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</si>
  <si>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</si>
  <si>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</si>
  <si>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</si>
  <si>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</si>
  <si>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</si>
  <si>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</si>
  <si>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</si>
  <si>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</si>
  <si>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</si>
  <si>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</si>
  <si>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</si>
  <si>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</si>
  <si>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</si>
  <si>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</si>
  <si>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</si>
  <si>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</si>
  <si>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</si>
  <si>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</si>
  <si>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</si>
  <si>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</si>
  <si>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</si>
  <si>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</si>
  <si>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</si>
  <si>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</si>
  <si>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</si>
  <si>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</si>
  <si>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</si>
  <si>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</si>
  <si>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</si>
  <si>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</si>
  <si>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</si>
  <si>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</si>
  <si>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</si>
  <si>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</si>
  <si>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</si>
  <si>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</si>
  <si>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</si>
  <si>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</si>
  <si>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</si>
  <si>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</si>
  <si>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</si>
  <si>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</si>
  <si>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</si>
  <si>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</si>
  <si>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</si>
  <si>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</si>
  <si>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</si>
  <si>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</si>
  <si>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</si>
  <si>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</si>
  <si>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</si>
  <si>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</si>
  <si>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</si>
  <si>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</si>
  <si>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</si>
  <si>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</si>
  <si>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</si>
  <si>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</si>
  <si>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</si>
  <si>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</si>
  <si>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</si>
  <si>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</si>
  <si>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</si>
  <si>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</si>
  <si>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</si>
  <si>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</si>
  <si>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</si>
  <si>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</si>
  <si>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</si>
  <si>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</si>
  <si>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</si>
  <si>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</si>
  <si>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30/12/16 - VENCIMENTO 13/01/17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</si>
</sst>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E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40" sqref="N40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367651</v>
      </c>
      <c r="C7" s="10">
        <f>C8+C20+C24</f>
        <v>244467</v>
      </c>
      <c r="D7" s="10">
        <f>D8+D20+D24</f>
        <v>288612</v>
      </c>
      <c r="E7" s="10">
        <f>E8+E20+E24</f>
        <v>43862</v>
      </c>
      <c r="F7" s="10">
        <f aca="true" t="shared" si="0" ref="F7:M7">F8+F20+F24</f>
        <v>230466</v>
      </c>
      <c r="G7" s="10">
        <f t="shared" si="0"/>
        <v>346567</v>
      </c>
      <c r="H7" s="10">
        <f t="shared" si="0"/>
        <v>312984</v>
      </c>
      <c r="I7" s="10">
        <f t="shared" si="0"/>
        <v>315567</v>
      </c>
      <c r="J7" s="10">
        <f t="shared" si="0"/>
        <v>220768</v>
      </c>
      <c r="K7" s="10">
        <f t="shared" si="0"/>
        <v>290556</v>
      </c>
      <c r="L7" s="10">
        <f t="shared" si="0"/>
        <v>99401</v>
      </c>
      <c r="M7" s="10">
        <f t="shared" si="0"/>
        <v>64245</v>
      </c>
      <c r="N7" s="10">
        <f>+N8+N20+N24</f>
        <v>2825146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191596</v>
      </c>
      <c r="C8" s="12">
        <f>+C9+C12+C16</f>
        <v>133148</v>
      </c>
      <c r="D8" s="12">
        <f>+D9+D12+D16</f>
        <v>168174</v>
      </c>
      <c r="E8" s="12">
        <f>+E9+E12+E16</f>
        <v>23590</v>
      </c>
      <c r="F8" s="12">
        <f aca="true" t="shared" si="1" ref="F8:M8">+F9+F12+F16</f>
        <v>126021</v>
      </c>
      <c r="G8" s="12">
        <f t="shared" si="1"/>
        <v>194092</v>
      </c>
      <c r="H8" s="12">
        <f t="shared" si="1"/>
        <v>168969</v>
      </c>
      <c r="I8" s="12">
        <f t="shared" si="1"/>
        <v>175878</v>
      </c>
      <c r="J8" s="12">
        <f t="shared" si="1"/>
        <v>123745</v>
      </c>
      <c r="K8" s="12">
        <f t="shared" si="1"/>
        <v>155474</v>
      </c>
      <c r="L8" s="12">
        <f t="shared" si="1"/>
        <v>57622</v>
      </c>
      <c r="M8" s="12">
        <f t="shared" si="1"/>
        <v>39636</v>
      </c>
      <c r="N8" s="12">
        <f>SUM(B8:M8)</f>
        <v>1557945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22008</v>
      </c>
      <c r="C9" s="14">
        <v>19375</v>
      </c>
      <c r="D9" s="14">
        <v>17303</v>
      </c>
      <c r="E9" s="14">
        <v>1853</v>
      </c>
      <c r="F9" s="14">
        <v>13354</v>
      </c>
      <c r="G9" s="14">
        <v>23533</v>
      </c>
      <c r="H9" s="14">
        <v>25507</v>
      </c>
      <c r="I9" s="14">
        <v>14626</v>
      </c>
      <c r="J9" s="14">
        <v>18327</v>
      </c>
      <c r="K9" s="14">
        <v>15738</v>
      </c>
      <c r="L9" s="14">
        <v>7532</v>
      </c>
      <c r="M9" s="14">
        <v>5618</v>
      </c>
      <c r="N9" s="12">
        <f aca="true" t="shared" si="2" ref="N9:N19">SUM(B9:M9)</f>
        <v>184774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22008</v>
      </c>
      <c r="C10" s="14">
        <f>+C9-C11</f>
        <v>19375</v>
      </c>
      <c r="D10" s="14">
        <f>+D9-D11</f>
        <v>17303</v>
      </c>
      <c r="E10" s="14">
        <f>+E9-E11</f>
        <v>1853</v>
      </c>
      <c r="F10" s="14">
        <f aca="true" t="shared" si="3" ref="F10:M10">+F9-F11</f>
        <v>13354</v>
      </c>
      <c r="G10" s="14">
        <f t="shared" si="3"/>
        <v>23533</v>
      </c>
      <c r="H10" s="14">
        <f t="shared" si="3"/>
        <v>25507</v>
      </c>
      <c r="I10" s="14">
        <f t="shared" si="3"/>
        <v>14626</v>
      </c>
      <c r="J10" s="14">
        <f t="shared" si="3"/>
        <v>18327</v>
      </c>
      <c r="K10" s="14">
        <f t="shared" si="3"/>
        <v>15738</v>
      </c>
      <c r="L10" s="14">
        <f t="shared" si="3"/>
        <v>7532</v>
      </c>
      <c r="M10" s="14">
        <f t="shared" si="3"/>
        <v>5618</v>
      </c>
      <c r="N10" s="12">
        <f t="shared" si="2"/>
        <v>184774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138913</v>
      </c>
      <c r="C12" s="14">
        <f>C13+C14+C15</f>
        <v>95029</v>
      </c>
      <c r="D12" s="14">
        <f>D13+D14+D15</f>
        <v>126647</v>
      </c>
      <c r="E12" s="14">
        <f>E13+E14+E15</f>
        <v>18406</v>
      </c>
      <c r="F12" s="14">
        <f aca="true" t="shared" si="4" ref="F12:M12">F13+F14+F15</f>
        <v>93984</v>
      </c>
      <c r="G12" s="14">
        <f t="shared" si="4"/>
        <v>142290</v>
      </c>
      <c r="H12" s="14">
        <f t="shared" si="4"/>
        <v>118801</v>
      </c>
      <c r="I12" s="14">
        <f t="shared" si="4"/>
        <v>133105</v>
      </c>
      <c r="J12" s="14">
        <f t="shared" si="4"/>
        <v>86574</v>
      </c>
      <c r="K12" s="14">
        <f t="shared" si="4"/>
        <v>110664</v>
      </c>
      <c r="L12" s="14">
        <f t="shared" si="4"/>
        <v>41787</v>
      </c>
      <c r="M12" s="14">
        <f t="shared" si="4"/>
        <v>29139</v>
      </c>
      <c r="N12" s="12">
        <f t="shared" si="2"/>
        <v>1135339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72022</v>
      </c>
      <c r="C13" s="14">
        <v>50691</v>
      </c>
      <c r="D13" s="14">
        <v>63759</v>
      </c>
      <c r="E13" s="14">
        <v>9560</v>
      </c>
      <c r="F13" s="14">
        <v>47464</v>
      </c>
      <c r="G13" s="14">
        <v>73035</v>
      </c>
      <c r="H13" s="14">
        <v>63829</v>
      </c>
      <c r="I13" s="14">
        <v>70838</v>
      </c>
      <c r="J13" s="14">
        <v>44175</v>
      </c>
      <c r="K13" s="14">
        <v>55869</v>
      </c>
      <c r="L13" s="14">
        <v>20811</v>
      </c>
      <c r="M13" s="14">
        <v>14003</v>
      </c>
      <c r="N13" s="12">
        <f t="shared" si="2"/>
        <v>586056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65683</v>
      </c>
      <c r="C14" s="14">
        <v>43183</v>
      </c>
      <c r="D14" s="14">
        <v>61992</v>
      </c>
      <c r="E14" s="14">
        <v>8633</v>
      </c>
      <c r="F14" s="14">
        <v>45574</v>
      </c>
      <c r="G14" s="14">
        <v>67359</v>
      </c>
      <c r="H14" s="14">
        <v>53760</v>
      </c>
      <c r="I14" s="14">
        <v>61409</v>
      </c>
      <c r="J14" s="14">
        <v>41498</v>
      </c>
      <c r="K14" s="14">
        <v>53875</v>
      </c>
      <c r="L14" s="14">
        <v>20593</v>
      </c>
      <c r="M14" s="14">
        <v>14936</v>
      </c>
      <c r="N14" s="12">
        <f t="shared" si="2"/>
        <v>538495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1208</v>
      </c>
      <c r="C15" s="14">
        <v>1155</v>
      </c>
      <c r="D15" s="14">
        <v>896</v>
      </c>
      <c r="E15" s="14">
        <v>213</v>
      </c>
      <c r="F15" s="14">
        <v>946</v>
      </c>
      <c r="G15" s="14">
        <v>1896</v>
      </c>
      <c r="H15" s="14">
        <v>1212</v>
      </c>
      <c r="I15" s="14">
        <v>858</v>
      </c>
      <c r="J15" s="14">
        <v>901</v>
      </c>
      <c r="K15" s="14">
        <v>920</v>
      </c>
      <c r="L15" s="14">
        <v>383</v>
      </c>
      <c r="M15" s="14">
        <v>200</v>
      </c>
      <c r="N15" s="12">
        <f t="shared" si="2"/>
        <v>10788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30675</v>
      </c>
      <c r="C16" s="14">
        <f>C17+C18+C19</f>
        <v>18744</v>
      </c>
      <c r="D16" s="14">
        <f>D17+D18+D19</f>
        <v>24224</v>
      </c>
      <c r="E16" s="14">
        <f>E17+E18+E19</f>
        <v>3331</v>
      </c>
      <c r="F16" s="14">
        <f aca="true" t="shared" si="5" ref="F16:M16">F17+F18+F19</f>
        <v>18683</v>
      </c>
      <c r="G16" s="14">
        <f t="shared" si="5"/>
        <v>28269</v>
      </c>
      <c r="H16" s="14">
        <f t="shared" si="5"/>
        <v>24661</v>
      </c>
      <c r="I16" s="14">
        <f t="shared" si="5"/>
        <v>28147</v>
      </c>
      <c r="J16" s="14">
        <f t="shared" si="5"/>
        <v>18844</v>
      </c>
      <c r="K16" s="14">
        <f t="shared" si="5"/>
        <v>29072</v>
      </c>
      <c r="L16" s="14">
        <f t="shared" si="5"/>
        <v>8303</v>
      </c>
      <c r="M16" s="14">
        <f t="shared" si="5"/>
        <v>4879</v>
      </c>
      <c r="N16" s="12">
        <f t="shared" si="2"/>
        <v>237832</v>
      </c>
    </row>
    <row r="17" spans="1:25" ht="18.75" customHeight="1">
      <c r="A17" s="15" t="s">
        <v>16</v>
      </c>
      <c r="B17" s="14">
        <v>15298</v>
      </c>
      <c r="C17" s="14">
        <v>9905</v>
      </c>
      <c r="D17" s="14">
        <v>10360</v>
      </c>
      <c r="E17" s="14">
        <v>1593</v>
      </c>
      <c r="F17" s="14">
        <v>8783</v>
      </c>
      <c r="G17" s="14">
        <v>13835</v>
      </c>
      <c r="H17" s="14">
        <v>12247</v>
      </c>
      <c r="I17" s="14">
        <v>14362</v>
      </c>
      <c r="J17" s="14">
        <v>9101</v>
      </c>
      <c r="K17" s="14">
        <v>14371</v>
      </c>
      <c r="L17" s="14">
        <v>4037</v>
      </c>
      <c r="M17" s="14">
        <v>2221</v>
      </c>
      <c r="N17" s="12">
        <f t="shared" si="2"/>
        <v>116113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15175</v>
      </c>
      <c r="C18" s="14">
        <v>8688</v>
      </c>
      <c r="D18" s="14">
        <v>13756</v>
      </c>
      <c r="E18" s="14">
        <v>1719</v>
      </c>
      <c r="F18" s="14">
        <v>9774</v>
      </c>
      <c r="G18" s="14">
        <v>14184</v>
      </c>
      <c r="H18" s="14">
        <v>12257</v>
      </c>
      <c r="I18" s="14">
        <v>13665</v>
      </c>
      <c r="J18" s="14">
        <v>9640</v>
      </c>
      <c r="K18" s="14">
        <v>14624</v>
      </c>
      <c r="L18" s="14">
        <v>4235</v>
      </c>
      <c r="M18" s="14">
        <v>2641</v>
      </c>
      <c r="N18" s="12">
        <f t="shared" si="2"/>
        <v>120358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202</v>
      </c>
      <c r="C19" s="14">
        <v>151</v>
      </c>
      <c r="D19" s="14">
        <v>108</v>
      </c>
      <c r="E19" s="14">
        <v>19</v>
      </c>
      <c r="F19" s="14">
        <v>126</v>
      </c>
      <c r="G19" s="14">
        <v>250</v>
      </c>
      <c r="H19" s="14">
        <v>157</v>
      </c>
      <c r="I19" s="14">
        <v>120</v>
      </c>
      <c r="J19" s="14">
        <v>103</v>
      </c>
      <c r="K19" s="14">
        <v>77</v>
      </c>
      <c r="L19" s="14">
        <v>31</v>
      </c>
      <c r="M19" s="14">
        <v>17</v>
      </c>
      <c r="N19" s="12">
        <f t="shared" si="2"/>
        <v>1361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103159</v>
      </c>
      <c r="C20" s="18">
        <f>C21+C22+C23</f>
        <v>59800</v>
      </c>
      <c r="D20" s="18">
        <f>D21+D22+D23</f>
        <v>63166</v>
      </c>
      <c r="E20" s="18">
        <f>E21+E22+E23</f>
        <v>9723</v>
      </c>
      <c r="F20" s="18">
        <f aca="true" t="shared" si="6" ref="F20:M20">F21+F22+F23</f>
        <v>52313</v>
      </c>
      <c r="G20" s="18">
        <f t="shared" si="6"/>
        <v>77283</v>
      </c>
      <c r="H20" s="18">
        <f t="shared" si="6"/>
        <v>78568</v>
      </c>
      <c r="I20" s="18">
        <f t="shared" si="6"/>
        <v>84839</v>
      </c>
      <c r="J20" s="18">
        <f t="shared" si="6"/>
        <v>53499</v>
      </c>
      <c r="K20" s="18">
        <f t="shared" si="6"/>
        <v>86335</v>
      </c>
      <c r="L20" s="18">
        <f t="shared" si="6"/>
        <v>28054</v>
      </c>
      <c r="M20" s="18">
        <f t="shared" si="6"/>
        <v>16914</v>
      </c>
      <c r="N20" s="12">
        <f aca="true" t="shared" si="7" ref="N20:N26">SUM(B20:M20)</f>
        <v>713653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58109</v>
      </c>
      <c r="C21" s="14">
        <v>36261</v>
      </c>
      <c r="D21" s="14">
        <v>36341</v>
      </c>
      <c r="E21" s="14">
        <v>5755</v>
      </c>
      <c r="F21" s="14">
        <v>29451</v>
      </c>
      <c r="G21" s="14">
        <v>44623</v>
      </c>
      <c r="H21" s="14">
        <v>46833</v>
      </c>
      <c r="I21" s="14">
        <v>49461</v>
      </c>
      <c r="J21" s="14">
        <v>30314</v>
      </c>
      <c r="K21" s="14">
        <v>46928</v>
      </c>
      <c r="L21" s="14">
        <v>15488</v>
      </c>
      <c r="M21" s="14">
        <v>9082</v>
      </c>
      <c r="N21" s="12">
        <f t="shared" si="7"/>
        <v>408646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44349</v>
      </c>
      <c r="C22" s="14">
        <v>23029</v>
      </c>
      <c r="D22" s="14">
        <v>26445</v>
      </c>
      <c r="E22" s="14">
        <v>3868</v>
      </c>
      <c r="F22" s="14">
        <v>22456</v>
      </c>
      <c r="G22" s="14">
        <v>31950</v>
      </c>
      <c r="H22" s="14">
        <v>31095</v>
      </c>
      <c r="I22" s="14">
        <v>34939</v>
      </c>
      <c r="J22" s="14">
        <v>22734</v>
      </c>
      <c r="K22" s="14">
        <v>38846</v>
      </c>
      <c r="L22" s="14">
        <v>12364</v>
      </c>
      <c r="M22" s="14">
        <v>7721</v>
      </c>
      <c r="N22" s="12">
        <f t="shared" si="7"/>
        <v>299796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701</v>
      </c>
      <c r="C23" s="14">
        <v>510</v>
      </c>
      <c r="D23" s="14">
        <v>380</v>
      </c>
      <c r="E23" s="14">
        <v>100</v>
      </c>
      <c r="F23" s="14">
        <v>406</v>
      </c>
      <c r="G23" s="14">
        <v>710</v>
      </c>
      <c r="H23" s="14">
        <v>640</v>
      </c>
      <c r="I23" s="14">
        <v>439</v>
      </c>
      <c r="J23" s="14">
        <v>451</v>
      </c>
      <c r="K23" s="14">
        <v>561</v>
      </c>
      <c r="L23" s="14">
        <v>202</v>
      </c>
      <c r="M23" s="14">
        <v>111</v>
      </c>
      <c r="N23" s="12">
        <f t="shared" si="7"/>
        <v>5211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72896</v>
      </c>
      <c r="C24" s="14">
        <f>C25+C26</f>
        <v>51519</v>
      </c>
      <c r="D24" s="14">
        <f>D25+D26</f>
        <v>57272</v>
      </c>
      <c r="E24" s="14">
        <f>E25+E26</f>
        <v>10549</v>
      </c>
      <c r="F24" s="14">
        <f aca="true" t="shared" si="8" ref="F24:M24">F25+F26</f>
        <v>52132</v>
      </c>
      <c r="G24" s="14">
        <f t="shared" si="8"/>
        <v>75192</v>
      </c>
      <c r="H24" s="14">
        <f t="shared" si="8"/>
        <v>65447</v>
      </c>
      <c r="I24" s="14">
        <f t="shared" si="8"/>
        <v>54850</v>
      </c>
      <c r="J24" s="14">
        <f t="shared" si="8"/>
        <v>43524</v>
      </c>
      <c r="K24" s="14">
        <f t="shared" si="8"/>
        <v>48747</v>
      </c>
      <c r="L24" s="14">
        <f t="shared" si="8"/>
        <v>13725</v>
      </c>
      <c r="M24" s="14">
        <f t="shared" si="8"/>
        <v>7695</v>
      </c>
      <c r="N24" s="12">
        <f t="shared" si="7"/>
        <v>553548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60368</v>
      </c>
      <c r="C25" s="14">
        <v>43792</v>
      </c>
      <c r="D25" s="14">
        <v>48835</v>
      </c>
      <c r="E25" s="14">
        <v>9132</v>
      </c>
      <c r="F25" s="14">
        <v>44776</v>
      </c>
      <c r="G25" s="14">
        <v>64810</v>
      </c>
      <c r="H25" s="14">
        <v>56826</v>
      </c>
      <c r="I25" s="14">
        <v>45118</v>
      </c>
      <c r="J25" s="14">
        <v>37565</v>
      </c>
      <c r="K25" s="14">
        <v>40337</v>
      </c>
      <c r="L25" s="14">
        <v>11497</v>
      </c>
      <c r="M25" s="14">
        <v>6041</v>
      </c>
      <c r="N25" s="12">
        <f t="shared" si="7"/>
        <v>469097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12528</v>
      </c>
      <c r="C26" s="14">
        <v>7727</v>
      </c>
      <c r="D26" s="14">
        <v>8437</v>
      </c>
      <c r="E26" s="14">
        <v>1417</v>
      </c>
      <c r="F26" s="14">
        <v>7356</v>
      </c>
      <c r="G26" s="14">
        <v>10382</v>
      </c>
      <c r="H26" s="14">
        <v>8621</v>
      </c>
      <c r="I26" s="14">
        <v>9732</v>
      </c>
      <c r="J26" s="14">
        <v>5959</v>
      </c>
      <c r="K26" s="14">
        <v>8410</v>
      </c>
      <c r="L26" s="14">
        <v>2228</v>
      </c>
      <c r="M26" s="14">
        <v>1654</v>
      </c>
      <c r="N26" s="12">
        <f t="shared" si="7"/>
        <v>84451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747017.06037446</v>
      </c>
      <c r="C36" s="61">
        <f aca="true" t="shared" si="11" ref="C36:M36">C37+C38+C39+C40</f>
        <v>480210.7277435</v>
      </c>
      <c r="D36" s="61">
        <f t="shared" si="11"/>
        <v>534457.0854306</v>
      </c>
      <c r="E36" s="61">
        <f t="shared" si="11"/>
        <v>110907.38266079998</v>
      </c>
      <c r="F36" s="61">
        <f t="shared" si="11"/>
        <v>489053.56269530003</v>
      </c>
      <c r="G36" s="61">
        <f t="shared" si="11"/>
        <v>583300.5118000001</v>
      </c>
      <c r="H36" s="61">
        <f t="shared" si="11"/>
        <v>616627.8856</v>
      </c>
      <c r="I36" s="61">
        <f t="shared" si="11"/>
        <v>606514.0049905999</v>
      </c>
      <c r="J36" s="61">
        <f t="shared" si="11"/>
        <v>477991.5963424</v>
      </c>
      <c r="K36" s="61">
        <f t="shared" si="11"/>
        <v>601336.39166656</v>
      </c>
      <c r="L36" s="61">
        <f t="shared" si="11"/>
        <v>244458.83067343</v>
      </c>
      <c r="M36" s="61">
        <f t="shared" si="11"/>
        <v>154712.9275872</v>
      </c>
      <c r="N36" s="61">
        <f>N37+N38+N39+N40</f>
        <v>5646587.96756485</v>
      </c>
    </row>
    <row r="37" spans="1:14" ht="18.75" customHeight="1">
      <c r="A37" s="58" t="s">
        <v>55</v>
      </c>
      <c r="B37" s="55">
        <f aca="true" t="shared" si="12" ref="B37:M37">B29*B7</f>
        <v>746037.4092</v>
      </c>
      <c r="C37" s="55">
        <f t="shared" si="12"/>
        <v>479253.1068</v>
      </c>
      <c r="D37" s="55">
        <f t="shared" si="12"/>
        <v>523773.0576</v>
      </c>
      <c r="E37" s="55">
        <f t="shared" si="12"/>
        <v>110536.62619999998</v>
      </c>
      <c r="F37" s="55">
        <f t="shared" si="12"/>
        <v>488357.454</v>
      </c>
      <c r="G37" s="55">
        <f t="shared" si="12"/>
        <v>582405.8435000001</v>
      </c>
      <c r="H37" s="55">
        <f t="shared" si="12"/>
        <v>615483.036</v>
      </c>
      <c r="I37" s="55">
        <f t="shared" si="12"/>
        <v>605762.4132</v>
      </c>
      <c r="J37" s="55">
        <f t="shared" si="12"/>
        <v>477278.33920000005</v>
      </c>
      <c r="K37" s="55">
        <f t="shared" si="12"/>
        <v>600550.1964</v>
      </c>
      <c r="L37" s="55">
        <f t="shared" si="12"/>
        <v>243920.1139</v>
      </c>
      <c r="M37" s="55">
        <f t="shared" si="12"/>
        <v>154464.25350000002</v>
      </c>
      <c r="N37" s="57">
        <f>SUM(B37:M37)</f>
        <v>5627821.8495</v>
      </c>
    </row>
    <row r="38" spans="1:14" ht="18.75" customHeight="1">
      <c r="A38" s="58" t="s">
        <v>56</v>
      </c>
      <c r="B38" s="55">
        <f aca="true" t="shared" si="13" ref="B38:M38">B30*B7</f>
        <v>-2277.42882554</v>
      </c>
      <c r="C38" s="55">
        <f t="shared" si="13"/>
        <v>-1434.8990565</v>
      </c>
      <c r="D38" s="55">
        <f t="shared" si="13"/>
        <v>-1601.7821694</v>
      </c>
      <c r="E38" s="55">
        <f t="shared" si="13"/>
        <v>-275.5235392</v>
      </c>
      <c r="F38" s="55">
        <f t="shared" si="13"/>
        <v>-1465.2913047</v>
      </c>
      <c r="G38" s="55">
        <f t="shared" si="13"/>
        <v>-1767.4917</v>
      </c>
      <c r="H38" s="55">
        <f t="shared" si="13"/>
        <v>-1752.7104</v>
      </c>
      <c r="I38" s="55">
        <f t="shared" si="13"/>
        <v>-1795.0082094</v>
      </c>
      <c r="J38" s="55">
        <f t="shared" si="13"/>
        <v>-1405.3428576000001</v>
      </c>
      <c r="K38" s="55">
        <f t="shared" si="13"/>
        <v>-1816.0447334399998</v>
      </c>
      <c r="L38" s="55">
        <f t="shared" si="13"/>
        <v>-732.44322657</v>
      </c>
      <c r="M38" s="55">
        <f t="shared" si="13"/>
        <v>-470.3659128</v>
      </c>
      <c r="N38" s="25">
        <f>SUM(B38:M38)</f>
        <v>-16794.33193515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-83630.4</v>
      </c>
      <c r="C42" s="25">
        <f aca="true" t="shared" si="15" ref="C42:M42">+C43+C46+C54+C55</f>
        <v>-73625</v>
      </c>
      <c r="D42" s="25">
        <f t="shared" si="15"/>
        <v>-65751.4</v>
      </c>
      <c r="E42" s="25">
        <f t="shared" si="15"/>
        <v>-7041.4</v>
      </c>
      <c r="F42" s="25">
        <f t="shared" si="15"/>
        <v>-50745.2</v>
      </c>
      <c r="G42" s="25">
        <f t="shared" si="15"/>
        <v>-89425.4</v>
      </c>
      <c r="H42" s="25">
        <f t="shared" si="15"/>
        <v>-96926.6</v>
      </c>
      <c r="I42" s="25">
        <f t="shared" si="15"/>
        <v>-55578.8</v>
      </c>
      <c r="J42" s="25">
        <f t="shared" si="15"/>
        <v>-69642.6</v>
      </c>
      <c r="K42" s="25">
        <f t="shared" si="15"/>
        <v>-59804.4</v>
      </c>
      <c r="L42" s="25">
        <f t="shared" si="15"/>
        <v>-28621.6</v>
      </c>
      <c r="M42" s="25">
        <f t="shared" si="15"/>
        <v>-21348.4</v>
      </c>
      <c r="N42" s="25">
        <f>+N43+N46+N54+N55</f>
        <v>-702141.2</v>
      </c>
    </row>
    <row r="43" spans="1:14" ht="18.75" customHeight="1">
      <c r="A43" s="17" t="s">
        <v>60</v>
      </c>
      <c r="B43" s="26">
        <f>B44+B45</f>
        <v>-83630.4</v>
      </c>
      <c r="C43" s="26">
        <f>C44+C45</f>
        <v>-73625</v>
      </c>
      <c r="D43" s="26">
        <f>D44+D45</f>
        <v>-65751.4</v>
      </c>
      <c r="E43" s="26">
        <f>E44+E45</f>
        <v>-7041.4</v>
      </c>
      <c r="F43" s="26">
        <f aca="true" t="shared" si="16" ref="F43:M43">F44+F45</f>
        <v>-50745.2</v>
      </c>
      <c r="G43" s="26">
        <f t="shared" si="16"/>
        <v>-89425.4</v>
      </c>
      <c r="H43" s="26">
        <f t="shared" si="16"/>
        <v>-96926.6</v>
      </c>
      <c r="I43" s="26">
        <f t="shared" si="16"/>
        <v>-55578.8</v>
      </c>
      <c r="J43" s="26">
        <f t="shared" si="16"/>
        <v>-69642.6</v>
      </c>
      <c r="K43" s="26">
        <f t="shared" si="16"/>
        <v>-59804.4</v>
      </c>
      <c r="L43" s="26">
        <f t="shared" si="16"/>
        <v>-28621.6</v>
      </c>
      <c r="M43" s="26">
        <f t="shared" si="16"/>
        <v>-21348.4</v>
      </c>
      <c r="N43" s="25">
        <f aca="true" t="shared" si="17" ref="N43:N55">SUM(B43:M43)</f>
        <v>-702141.2</v>
      </c>
    </row>
    <row r="44" spans="1:25" ht="18.75" customHeight="1">
      <c r="A44" s="13" t="s">
        <v>61</v>
      </c>
      <c r="B44" s="20">
        <f>ROUND(-B9*$D$3,2)</f>
        <v>-83630.4</v>
      </c>
      <c r="C44" s="20">
        <f>ROUND(-C9*$D$3,2)</f>
        <v>-73625</v>
      </c>
      <c r="D44" s="20">
        <f>ROUND(-D9*$D$3,2)</f>
        <v>-65751.4</v>
      </c>
      <c r="E44" s="20">
        <f>ROUND(-E9*$D$3,2)</f>
        <v>-7041.4</v>
      </c>
      <c r="F44" s="20">
        <f aca="true" t="shared" si="18" ref="F44:M44">ROUND(-F9*$D$3,2)</f>
        <v>-50745.2</v>
      </c>
      <c r="G44" s="20">
        <f t="shared" si="18"/>
        <v>-89425.4</v>
      </c>
      <c r="H44" s="20">
        <f t="shared" si="18"/>
        <v>-96926.6</v>
      </c>
      <c r="I44" s="20">
        <f t="shared" si="18"/>
        <v>-55578.8</v>
      </c>
      <c r="J44" s="20">
        <f t="shared" si="18"/>
        <v>-69642.6</v>
      </c>
      <c r="K44" s="20">
        <f t="shared" si="18"/>
        <v>-59804.4</v>
      </c>
      <c r="L44" s="20">
        <f t="shared" si="18"/>
        <v>-28621.6</v>
      </c>
      <c r="M44" s="20">
        <f t="shared" si="18"/>
        <v>-21348.4</v>
      </c>
      <c r="N44" s="47">
        <f t="shared" si="17"/>
        <v>-702141.2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663386.6603744599</v>
      </c>
      <c r="C57" s="29">
        <f t="shared" si="21"/>
        <v>406585.7277435</v>
      </c>
      <c r="D57" s="29">
        <f t="shared" si="21"/>
        <v>468705.68543059996</v>
      </c>
      <c r="E57" s="29">
        <f t="shared" si="21"/>
        <v>103865.98266079999</v>
      </c>
      <c r="F57" s="29">
        <f t="shared" si="21"/>
        <v>438308.3626953</v>
      </c>
      <c r="G57" s="29">
        <f t="shared" si="21"/>
        <v>493875.1118000001</v>
      </c>
      <c r="H57" s="29">
        <f t="shared" si="21"/>
        <v>519701.28560000006</v>
      </c>
      <c r="I57" s="29">
        <f t="shared" si="21"/>
        <v>550935.2049905999</v>
      </c>
      <c r="J57" s="29">
        <f t="shared" si="21"/>
        <v>408348.9963424</v>
      </c>
      <c r="K57" s="29">
        <f t="shared" si="21"/>
        <v>541531.99166656</v>
      </c>
      <c r="L57" s="29">
        <f t="shared" si="21"/>
        <v>215837.23067343</v>
      </c>
      <c r="M57" s="29">
        <f t="shared" si="21"/>
        <v>133364.52758720002</v>
      </c>
      <c r="N57" s="29">
        <f>SUM(B57:M57)</f>
        <v>4944446.767564849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663386.66</v>
      </c>
      <c r="C60" s="36">
        <f aca="true" t="shared" si="22" ref="C60:M60">SUM(C61:C74)</f>
        <v>406585.72</v>
      </c>
      <c r="D60" s="36">
        <f t="shared" si="22"/>
        <v>468705.69</v>
      </c>
      <c r="E60" s="36">
        <f t="shared" si="22"/>
        <v>103865.99</v>
      </c>
      <c r="F60" s="36">
        <f t="shared" si="22"/>
        <v>438308.36</v>
      </c>
      <c r="G60" s="36">
        <f t="shared" si="22"/>
        <v>493875.11</v>
      </c>
      <c r="H60" s="36">
        <f t="shared" si="22"/>
        <v>519701.29000000004</v>
      </c>
      <c r="I60" s="36">
        <f t="shared" si="22"/>
        <v>550935.2</v>
      </c>
      <c r="J60" s="36">
        <f t="shared" si="22"/>
        <v>408349</v>
      </c>
      <c r="K60" s="36">
        <f t="shared" si="22"/>
        <v>541532</v>
      </c>
      <c r="L60" s="36">
        <f t="shared" si="22"/>
        <v>215837.23</v>
      </c>
      <c r="M60" s="36">
        <f t="shared" si="22"/>
        <v>133364.52</v>
      </c>
      <c r="N60" s="29">
        <f>SUM(N61:N74)</f>
        <v>4944446.77</v>
      </c>
    </row>
    <row r="61" spans="1:15" ht="18.75" customHeight="1">
      <c r="A61" s="17" t="s">
        <v>75</v>
      </c>
      <c r="B61" s="36">
        <v>126088.39</v>
      </c>
      <c r="C61" s="36">
        <v>125206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251294.39</v>
      </c>
      <c r="O61"/>
    </row>
    <row r="62" spans="1:15" ht="18.75" customHeight="1">
      <c r="A62" s="17" t="s">
        <v>76</v>
      </c>
      <c r="B62" s="36">
        <v>537298.27</v>
      </c>
      <c r="C62" s="36">
        <v>281379.72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818677.99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468705.69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468705.69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103865.99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103865.99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438308.36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438308.36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493875.11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493875.11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408310.57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408310.57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111390.72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111390.72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550935.2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550935.2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408349</v>
      </c>
      <c r="K70" s="35">
        <v>0</v>
      </c>
      <c r="L70" s="35">
        <v>0</v>
      </c>
      <c r="M70" s="35">
        <v>0</v>
      </c>
      <c r="N70" s="29">
        <f t="shared" si="23"/>
        <v>408349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541532</v>
      </c>
      <c r="L71" s="35">
        <v>0</v>
      </c>
      <c r="M71" s="62"/>
      <c r="N71" s="26">
        <f t="shared" si="23"/>
        <v>541532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215837.23</v>
      </c>
      <c r="M72" s="35">
        <v>0</v>
      </c>
      <c r="N72" s="29">
        <f t="shared" si="23"/>
        <v>215837.23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133364.52</v>
      </c>
      <c r="N73" s="26">
        <f t="shared" si="23"/>
        <v>133364.52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2.2830449012063054</v>
      </c>
      <c r="C78" s="45">
        <v>2.2151096301173094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1.9813155499937918</v>
      </c>
      <c r="C79" s="45">
        <v>1.8699609874180203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1.8167389970985266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2.5285527942364685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2.1220204398709575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1.683081516128195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1.979566378159724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1.936726649015101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1.9219817185909804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2.16513079949268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2.069605830430485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2.4593196313259424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2.4081707150315204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2017-01-12T12:37:53Z</dcterms:modified>
  <cp:category/>
  <cp:version/>
  <cp:contentType/>
  <cp:contentStatus/>
</cp:coreProperties>
</file>