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<sst xmlns="http://schemas.openxmlformats.org/spreadsheetml/2006/main" count="105" uniqueCount="103">
  <si>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</si>
  <si>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</si>
  <si>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</si>
  <si>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</si>
  <si>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</si>
  <si>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</si>
  <si>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</si>
  <si>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</si>
  <si>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</si>
  <si>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</si>
  <si>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</si>
  <si>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</si>
  <si>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</si>
  <si>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</si>
  <si>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</si>
  <si>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</si>
  <si>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</si>
  <si>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</si>
  <si>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</si>
  <si>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</si>
  <si>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</si>
  <si>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</si>
  <si>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</si>
  <si>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</si>
  <si>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</si>
  <si>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</si>
  <si>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</si>
  <si>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</si>
  <si>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</si>
  <si>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</si>
  <si>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</si>
  <si>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</si>
  <si>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</si>
  <si>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</si>
  <si>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</si>
  <si>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</si>
  <si>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</si>
  <si>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</si>
  <si>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</si>
  <si>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</si>
  <si>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</si>
  <si>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</si>
  <si>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</si>
  <si>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</si>
  <si>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</si>
  <si>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</si>
  <si>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</si>
  <si>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</si>
  <si>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</si>
  <si>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</si>
  <si>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</si>
  <si>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</si>
  <si>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</si>
  <si>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</si>
  <si>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</si>
  <si>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</si>
  <si>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</si>
  <si>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</si>
  <si>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</si>
  <si>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</si>
  <si>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</si>
  <si>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</si>
  <si>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</si>
  <si>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</si>
  <si>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</si>
  <si>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</si>
  <si>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</si>
  <si>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</si>
  <si>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</si>
  <si>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</si>
  <si>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</si>
  <si>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</si>
  <si>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</si>
  <si>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</si>
  <si>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</si>
  <si>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</si>
  <si>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</si>
  <si>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</si>
  <si>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</si>
  <si>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</si>
  <si>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</si>
  <si>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</si>
  <si>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</si>
  <si>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</si>
  <si>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</si>
  <si>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</si>
  <si>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</si>
  <si>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</si>
  <si>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</si>
  <si>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</si>
  <si>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</si>
  <si>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</si>
  <si>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</si>
  <si>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</si>
  <si>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</si>
  <si>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</si>
  <si>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</si>
  <si>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</si>
  <si>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</si>
  <si>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</si>
  <si>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</si>
  <si>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</si>
  <si>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25/12/16 - VENCIMENTO 09/01/17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</si>
</sst>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E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76" sqref="O76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139189</v>
      </c>
      <c r="C7" s="10">
        <f>C8+C20+C24</f>
        <v>89356</v>
      </c>
      <c r="D7" s="10">
        <f>D8+D20+D24</f>
        <v>116224</v>
      </c>
      <c r="E7" s="10">
        <f>E8+E20+E24</f>
        <v>15138</v>
      </c>
      <c r="F7" s="10">
        <f aca="true" t="shared" si="0" ref="F7:M7">F8+F20+F24</f>
        <v>87380</v>
      </c>
      <c r="G7" s="10">
        <f t="shared" si="0"/>
        <v>122712</v>
      </c>
      <c r="H7" s="10">
        <f t="shared" si="0"/>
        <v>111821</v>
      </c>
      <c r="I7" s="10">
        <f t="shared" si="0"/>
        <v>138897</v>
      </c>
      <c r="J7" s="10">
        <f t="shared" si="0"/>
        <v>84651</v>
      </c>
      <c r="K7" s="10">
        <f t="shared" si="0"/>
        <v>122653</v>
      </c>
      <c r="L7" s="10">
        <f t="shared" si="0"/>
        <v>37105</v>
      </c>
      <c r="M7" s="10">
        <f t="shared" si="0"/>
        <v>19572</v>
      </c>
      <c r="N7" s="10">
        <f>+N8+N20+N24</f>
        <v>1084698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75678</v>
      </c>
      <c r="C8" s="12">
        <f>+C9+C12+C16</f>
        <v>50068</v>
      </c>
      <c r="D8" s="12">
        <f>+D9+D12+D16</f>
        <v>66094</v>
      </c>
      <c r="E8" s="12">
        <f>+E9+E12+E16</f>
        <v>7730</v>
      </c>
      <c r="F8" s="12">
        <f aca="true" t="shared" si="1" ref="F8:M8">+F9+F12+F16</f>
        <v>47259</v>
      </c>
      <c r="G8" s="12">
        <f t="shared" si="1"/>
        <v>68990</v>
      </c>
      <c r="H8" s="12">
        <f t="shared" si="1"/>
        <v>62520</v>
      </c>
      <c r="I8" s="12">
        <f t="shared" si="1"/>
        <v>75525</v>
      </c>
      <c r="J8" s="12">
        <f t="shared" si="1"/>
        <v>48323</v>
      </c>
      <c r="K8" s="12">
        <f t="shared" si="1"/>
        <v>66556</v>
      </c>
      <c r="L8" s="12">
        <f t="shared" si="1"/>
        <v>21681</v>
      </c>
      <c r="M8" s="12">
        <f t="shared" si="1"/>
        <v>11741</v>
      </c>
      <c r="N8" s="12">
        <f>SUM(B8:M8)</f>
        <v>602165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18037</v>
      </c>
      <c r="C9" s="14">
        <v>13524</v>
      </c>
      <c r="D9" s="14">
        <v>13906</v>
      </c>
      <c r="E9" s="14">
        <v>891</v>
      </c>
      <c r="F9" s="14">
        <v>9962</v>
      </c>
      <c r="G9" s="14">
        <v>15087</v>
      </c>
      <c r="H9" s="14">
        <v>16808</v>
      </c>
      <c r="I9" s="14">
        <v>12114</v>
      </c>
      <c r="J9" s="14">
        <v>11963</v>
      </c>
      <c r="K9" s="14">
        <v>11587</v>
      </c>
      <c r="L9" s="14">
        <v>4597</v>
      </c>
      <c r="M9" s="14">
        <v>2462</v>
      </c>
      <c r="N9" s="12">
        <f aca="true" t="shared" si="2" ref="N9:N19">SUM(B9:M9)</f>
        <v>130938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18037</v>
      </c>
      <c r="C10" s="14">
        <f>+C9-C11</f>
        <v>13524</v>
      </c>
      <c r="D10" s="14">
        <f>+D9-D11</f>
        <v>13906</v>
      </c>
      <c r="E10" s="14">
        <f>+E9-E11</f>
        <v>891</v>
      </c>
      <c r="F10" s="14">
        <f aca="true" t="shared" si="3" ref="F10:M10">+F9-F11</f>
        <v>9962</v>
      </c>
      <c r="G10" s="14">
        <f t="shared" si="3"/>
        <v>15087</v>
      </c>
      <c r="H10" s="14">
        <f t="shared" si="3"/>
        <v>16808</v>
      </c>
      <c r="I10" s="14">
        <f t="shared" si="3"/>
        <v>12114</v>
      </c>
      <c r="J10" s="14">
        <f t="shared" si="3"/>
        <v>11963</v>
      </c>
      <c r="K10" s="14">
        <f t="shared" si="3"/>
        <v>11587</v>
      </c>
      <c r="L10" s="14">
        <f t="shared" si="3"/>
        <v>4597</v>
      </c>
      <c r="M10" s="14">
        <f t="shared" si="3"/>
        <v>2462</v>
      </c>
      <c r="N10" s="12">
        <f t="shared" si="2"/>
        <v>130938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46991</v>
      </c>
      <c r="C12" s="14">
        <f>C13+C14+C15</f>
        <v>30300</v>
      </c>
      <c r="D12" s="14">
        <f>D13+D14+D15</f>
        <v>43824</v>
      </c>
      <c r="E12" s="14">
        <f>E13+E14+E15</f>
        <v>5659</v>
      </c>
      <c r="F12" s="14">
        <f aca="true" t="shared" si="4" ref="F12:M12">F13+F14+F15</f>
        <v>30868</v>
      </c>
      <c r="G12" s="14">
        <f t="shared" si="4"/>
        <v>44844</v>
      </c>
      <c r="H12" s="14">
        <f t="shared" si="4"/>
        <v>38056</v>
      </c>
      <c r="I12" s="14">
        <f t="shared" si="4"/>
        <v>52462</v>
      </c>
      <c r="J12" s="14">
        <f t="shared" si="4"/>
        <v>29623</v>
      </c>
      <c r="K12" s="14">
        <f t="shared" si="4"/>
        <v>43563</v>
      </c>
      <c r="L12" s="14">
        <f t="shared" si="4"/>
        <v>14201</v>
      </c>
      <c r="M12" s="14">
        <f t="shared" si="4"/>
        <v>7901</v>
      </c>
      <c r="N12" s="12">
        <f t="shared" si="2"/>
        <v>388292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25573</v>
      </c>
      <c r="C13" s="14">
        <v>17754</v>
      </c>
      <c r="D13" s="14">
        <v>23726</v>
      </c>
      <c r="E13" s="14">
        <v>3159</v>
      </c>
      <c r="F13" s="14">
        <v>17228</v>
      </c>
      <c r="G13" s="14">
        <v>24746</v>
      </c>
      <c r="H13" s="14">
        <v>21449</v>
      </c>
      <c r="I13" s="14">
        <v>30030</v>
      </c>
      <c r="J13" s="14">
        <v>15880</v>
      </c>
      <c r="K13" s="14">
        <v>23158</v>
      </c>
      <c r="L13" s="14">
        <v>7353</v>
      </c>
      <c r="M13" s="14">
        <v>4157</v>
      </c>
      <c r="N13" s="12">
        <f t="shared" si="2"/>
        <v>214213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21018</v>
      </c>
      <c r="C14" s="14">
        <v>12122</v>
      </c>
      <c r="D14" s="14">
        <v>19785</v>
      </c>
      <c r="E14" s="14">
        <v>2429</v>
      </c>
      <c r="F14" s="14">
        <v>13294</v>
      </c>
      <c r="G14" s="14">
        <v>19524</v>
      </c>
      <c r="H14" s="14">
        <v>16161</v>
      </c>
      <c r="I14" s="14">
        <v>22022</v>
      </c>
      <c r="J14" s="14">
        <v>13397</v>
      </c>
      <c r="K14" s="14">
        <v>20059</v>
      </c>
      <c r="L14" s="14">
        <v>6715</v>
      </c>
      <c r="M14" s="14">
        <v>3681</v>
      </c>
      <c r="N14" s="12">
        <f t="shared" si="2"/>
        <v>170207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400</v>
      </c>
      <c r="C15" s="14">
        <v>424</v>
      </c>
      <c r="D15" s="14">
        <v>313</v>
      </c>
      <c r="E15" s="14">
        <v>71</v>
      </c>
      <c r="F15" s="14">
        <v>346</v>
      </c>
      <c r="G15" s="14">
        <v>574</v>
      </c>
      <c r="H15" s="14">
        <v>446</v>
      </c>
      <c r="I15" s="14">
        <v>410</v>
      </c>
      <c r="J15" s="14">
        <v>346</v>
      </c>
      <c r="K15" s="14">
        <v>346</v>
      </c>
      <c r="L15" s="14">
        <v>133</v>
      </c>
      <c r="M15" s="14">
        <v>63</v>
      </c>
      <c r="N15" s="12">
        <f t="shared" si="2"/>
        <v>3872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10650</v>
      </c>
      <c r="C16" s="14">
        <f>C17+C18+C19</f>
        <v>6244</v>
      </c>
      <c r="D16" s="14">
        <f>D17+D18+D19</f>
        <v>8364</v>
      </c>
      <c r="E16" s="14">
        <f>E17+E18+E19</f>
        <v>1180</v>
      </c>
      <c r="F16" s="14">
        <f aca="true" t="shared" si="5" ref="F16:M16">F17+F18+F19</f>
        <v>6429</v>
      </c>
      <c r="G16" s="14">
        <f t="shared" si="5"/>
        <v>9059</v>
      </c>
      <c r="H16" s="14">
        <f t="shared" si="5"/>
        <v>7656</v>
      </c>
      <c r="I16" s="14">
        <f t="shared" si="5"/>
        <v>10949</v>
      </c>
      <c r="J16" s="14">
        <f t="shared" si="5"/>
        <v>6737</v>
      </c>
      <c r="K16" s="14">
        <f t="shared" si="5"/>
        <v>11406</v>
      </c>
      <c r="L16" s="14">
        <f t="shared" si="5"/>
        <v>2883</v>
      </c>
      <c r="M16" s="14">
        <f t="shared" si="5"/>
        <v>1378</v>
      </c>
      <c r="N16" s="12">
        <f t="shared" si="2"/>
        <v>82935</v>
      </c>
    </row>
    <row r="17" spans="1:25" ht="18.75" customHeight="1">
      <c r="A17" s="15" t="s">
        <v>16</v>
      </c>
      <c r="B17" s="14">
        <v>5843</v>
      </c>
      <c r="C17" s="14">
        <v>3624</v>
      </c>
      <c r="D17" s="14">
        <v>3976</v>
      </c>
      <c r="E17" s="14">
        <v>637</v>
      </c>
      <c r="F17" s="14">
        <v>3352</v>
      </c>
      <c r="G17" s="14">
        <v>4744</v>
      </c>
      <c r="H17" s="14">
        <v>4286</v>
      </c>
      <c r="I17" s="14">
        <v>5932</v>
      </c>
      <c r="J17" s="14">
        <v>3486</v>
      </c>
      <c r="K17" s="14">
        <v>5976</v>
      </c>
      <c r="L17" s="14">
        <v>1427</v>
      </c>
      <c r="M17" s="14">
        <v>681</v>
      </c>
      <c r="N17" s="12">
        <f t="shared" si="2"/>
        <v>43964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4718</v>
      </c>
      <c r="C18" s="14">
        <v>2550</v>
      </c>
      <c r="D18" s="14">
        <v>4341</v>
      </c>
      <c r="E18" s="14">
        <v>536</v>
      </c>
      <c r="F18" s="14">
        <v>3016</v>
      </c>
      <c r="G18" s="14">
        <v>4205</v>
      </c>
      <c r="H18" s="14">
        <v>3278</v>
      </c>
      <c r="I18" s="14">
        <v>4934</v>
      </c>
      <c r="J18" s="14">
        <v>3193</v>
      </c>
      <c r="K18" s="14">
        <v>5377</v>
      </c>
      <c r="L18" s="14">
        <v>1439</v>
      </c>
      <c r="M18" s="14">
        <v>685</v>
      </c>
      <c r="N18" s="12">
        <f t="shared" si="2"/>
        <v>38272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89</v>
      </c>
      <c r="C19" s="14">
        <v>70</v>
      </c>
      <c r="D19" s="14">
        <v>47</v>
      </c>
      <c r="E19" s="14">
        <v>7</v>
      </c>
      <c r="F19" s="14">
        <v>61</v>
      </c>
      <c r="G19" s="14">
        <v>110</v>
      </c>
      <c r="H19" s="14">
        <v>92</v>
      </c>
      <c r="I19" s="14">
        <v>83</v>
      </c>
      <c r="J19" s="14">
        <v>58</v>
      </c>
      <c r="K19" s="14">
        <v>53</v>
      </c>
      <c r="L19" s="14">
        <v>17</v>
      </c>
      <c r="M19" s="14">
        <v>12</v>
      </c>
      <c r="N19" s="12">
        <f t="shared" si="2"/>
        <v>699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32522</v>
      </c>
      <c r="C20" s="18">
        <f>C21+C22+C23</f>
        <v>18472</v>
      </c>
      <c r="D20" s="18">
        <f>D21+D22+D23</f>
        <v>24136</v>
      </c>
      <c r="E20" s="18">
        <f>E21+E22+E23</f>
        <v>3404</v>
      </c>
      <c r="F20" s="18">
        <f aca="true" t="shared" si="6" ref="F20:M20">F21+F22+F23</f>
        <v>18607</v>
      </c>
      <c r="G20" s="18">
        <f t="shared" si="6"/>
        <v>24188</v>
      </c>
      <c r="H20" s="18">
        <f t="shared" si="6"/>
        <v>23761</v>
      </c>
      <c r="I20" s="18">
        <f t="shared" si="6"/>
        <v>35752</v>
      </c>
      <c r="J20" s="18">
        <f t="shared" si="6"/>
        <v>18402</v>
      </c>
      <c r="K20" s="18">
        <f t="shared" si="6"/>
        <v>34044</v>
      </c>
      <c r="L20" s="18">
        <f t="shared" si="6"/>
        <v>9610</v>
      </c>
      <c r="M20" s="18">
        <f t="shared" si="6"/>
        <v>5145</v>
      </c>
      <c r="N20" s="12">
        <f aca="true" t="shared" si="7" ref="N20:N26">SUM(B20:M20)</f>
        <v>248043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20380</v>
      </c>
      <c r="C21" s="14">
        <v>12686</v>
      </c>
      <c r="D21" s="14">
        <v>15251</v>
      </c>
      <c r="E21" s="14">
        <v>2177</v>
      </c>
      <c r="F21" s="14">
        <v>12150</v>
      </c>
      <c r="G21" s="14">
        <v>15552</v>
      </c>
      <c r="H21" s="14">
        <v>15777</v>
      </c>
      <c r="I21" s="14">
        <v>23328</v>
      </c>
      <c r="J21" s="14">
        <v>11555</v>
      </c>
      <c r="K21" s="14">
        <v>20316</v>
      </c>
      <c r="L21" s="14">
        <v>5827</v>
      </c>
      <c r="M21" s="14">
        <v>3134</v>
      </c>
      <c r="N21" s="12">
        <f t="shared" si="7"/>
        <v>158133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11932</v>
      </c>
      <c r="C22" s="14">
        <v>5633</v>
      </c>
      <c r="D22" s="14">
        <v>8777</v>
      </c>
      <c r="E22" s="14">
        <v>1192</v>
      </c>
      <c r="F22" s="14">
        <v>6287</v>
      </c>
      <c r="G22" s="14">
        <v>8401</v>
      </c>
      <c r="H22" s="14">
        <v>7819</v>
      </c>
      <c r="I22" s="14">
        <v>12232</v>
      </c>
      <c r="J22" s="14">
        <v>6702</v>
      </c>
      <c r="K22" s="14">
        <v>13546</v>
      </c>
      <c r="L22" s="14">
        <v>3703</v>
      </c>
      <c r="M22" s="14">
        <v>1975</v>
      </c>
      <c r="N22" s="12">
        <f t="shared" si="7"/>
        <v>88199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210</v>
      </c>
      <c r="C23" s="14">
        <v>153</v>
      </c>
      <c r="D23" s="14">
        <v>108</v>
      </c>
      <c r="E23" s="14">
        <v>35</v>
      </c>
      <c r="F23" s="14">
        <v>170</v>
      </c>
      <c r="G23" s="14">
        <v>235</v>
      </c>
      <c r="H23" s="14">
        <v>165</v>
      </c>
      <c r="I23" s="14">
        <v>192</v>
      </c>
      <c r="J23" s="14">
        <v>145</v>
      </c>
      <c r="K23" s="14">
        <v>182</v>
      </c>
      <c r="L23" s="14">
        <v>80</v>
      </c>
      <c r="M23" s="14">
        <v>36</v>
      </c>
      <c r="N23" s="12">
        <f t="shared" si="7"/>
        <v>1711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30989</v>
      </c>
      <c r="C24" s="14">
        <f>C25+C26</f>
        <v>20816</v>
      </c>
      <c r="D24" s="14">
        <f>D25+D26</f>
        <v>25994</v>
      </c>
      <c r="E24" s="14">
        <f>E25+E26</f>
        <v>4004</v>
      </c>
      <c r="F24" s="14">
        <f aca="true" t="shared" si="8" ref="F24:M24">F25+F26</f>
        <v>21514</v>
      </c>
      <c r="G24" s="14">
        <f t="shared" si="8"/>
        <v>29534</v>
      </c>
      <c r="H24" s="14">
        <f t="shared" si="8"/>
        <v>25540</v>
      </c>
      <c r="I24" s="14">
        <f t="shared" si="8"/>
        <v>27620</v>
      </c>
      <c r="J24" s="14">
        <f t="shared" si="8"/>
        <v>17926</v>
      </c>
      <c r="K24" s="14">
        <f t="shared" si="8"/>
        <v>22053</v>
      </c>
      <c r="L24" s="14">
        <f t="shared" si="8"/>
        <v>5814</v>
      </c>
      <c r="M24" s="14">
        <f t="shared" si="8"/>
        <v>2686</v>
      </c>
      <c r="N24" s="12">
        <f t="shared" si="7"/>
        <v>234490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23312</v>
      </c>
      <c r="C25" s="14">
        <v>16520</v>
      </c>
      <c r="D25" s="14">
        <v>20471</v>
      </c>
      <c r="E25" s="14">
        <v>3217</v>
      </c>
      <c r="F25" s="14">
        <v>17108</v>
      </c>
      <c r="G25" s="14">
        <v>23572</v>
      </c>
      <c r="H25" s="14">
        <v>20551</v>
      </c>
      <c r="I25" s="14">
        <v>20667</v>
      </c>
      <c r="J25" s="14">
        <v>14036</v>
      </c>
      <c r="K25" s="14">
        <v>16756</v>
      </c>
      <c r="L25" s="14">
        <v>4446</v>
      </c>
      <c r="M25" s="14">
        <v>1969</v>
      </c>
      <c r="N25" s="12">
        <f t="shared" si="7"/>
        <v>182625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7677</v>
      </c>
      <c r="C26" s="14">
        <v>4296</v>
      </c>
      <c r="D26" s="14">
        <v>5523</v>
      </c>
      <c r="E26" s="14">
        <v>787</v>
      </c>
      <c r="F26" s="14">
        <v>4406</v>
      </c>
      <c r="G26" s="14">
        <v>5962</v>
      </c>
      <c r="H26" s="14">
        <v>4989</v>
      </c>
      <c r="I26" s="14">
        <v>6953</v>
      </c>
      <c r="J26" s="14">
        <v>3890</v>
      </c>
      <c r="K26" s="14">
        <v>5297</v>
      </c>
      <c r="L26" s="14">
        <v>1368</v>
      </c>
      <c r="M26" s="14">
        <v>717</v>
      </c>
      <c r="N26" s="12">
        <f t="shared" si="7"/>
        <v>51865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284837.18697194004</v>
      </c>
      <c r="C36" s="61">
        <f aca="true" t="shared" si="11" ref="C36:M36">C37+C38+C39+C40</f>
        <v>177041.54735799998</v>
      </c>
      <c r="D36" s="61">
        <f t="shared" si="11"/>
        <v>222564.08781119998</v>
      </c>
      <c r="E36" s="61">
        <f t="shared" si="11"/>
        <v>38700.46293919999</v>
      </c>
      <c r="F36" s="61">
        <f t="shared" si="11"/>
        <v>186764.06232900004</v>
      </c>
      <c r="G36" s="61">
        <f t="shared" si="11"/>
        <v>208253.84480000002</v>
      </c>
      <c r="H36" s="61">
        <f t="shared" si="11"/>
        <v>222167.35889999996</v>
      </c>
      <c r="I36" s="61">
        <f t="shared" si="11"/>
        <v>268383.20728459995</v>
      </c>
      <c r="J36" s="61">
        <f t="shared" si="11"/>
        <v>184586.73402930005</v>
      </c>
      <c r="K36" s="61">
        <f t="shared" si="11"/>
        <v>255347.11501327998</v>
      </c>
      <c r="L36" s="61">
        <f t="shared" si="11"/>
        <v>92049.70871015001</v>
      </c>
      <c r="M36" s="61">
        <f t="shared" si="11"/>
        <v>47632.704376320005</v>
      </c>
      <c r="N36" s="61">
        <f>N37+N38+N39+N40</f>
        <v>2188328.0205229903</v>
      </c>
    </row>
    <row r="37" spans="1:14" ht="18.75" customHeight="1">
      <c r="A37" s="58" t="s">
        <v>55</v>
      </c>
      <c r="B37" s="55">
        <f aca="true" t="shared" si="12" ref="B37:M37">B29*B7</f>
        <v>282442.3188</v>
      </c>
      <c r="C37" s="55">
        <f t="shared" si="12"/>
        <v>175173.5024</v>
      </c>
      <c r="D37" s="55">
        <f t="shared" si="12"/>
        <v>210923.31519999998</v>
      </c>
      <c r="E37" s="55">
        <f t="shared" si="12"/>
        <v>38149.273799999995</v>
      </c>
      <c r="F37" s="55">
        <f t="shared" si="12"/>
        <v>185158.22000000003</v>
      </c>
      <c r="G37" s="55">
        <f t="shared" si="12"/>
        <v>206217.516</v>
      </c>
      <c r="H37" s="55">
        <f t="shared" si="12"/>
        <v>219895.99649999998</v>
      </c>
      <c r="I37" s="55">
        <f t="shared" si="12"/>
        <v>266626.6812</v>
      </c>
      <c r="J37" s="55">
        <f t="shared" si="12"/>
        <v>183006.99690000003</v>
      </c>
      <c r="K37" s="55">
        <f t="shared" si="12"/>
        <v>253511.4857</v>
      </c>
      <c r="L37" s="55">
        <f t="shared" si="12"/>
        <v>91051.9595</v>
      </c>
      <c r="M37" s="55">
        <f t="shared" si="12"/>
        <v>47056.9596</v>
      </c>
      <c r="N37" s="57">
        <f>SUM(B37:M37)</f>
        <v>2159214.2256</v>
      </c>
    </row>
    <row r="38" spans="1:14" ht="18.75" customHeight="1">
      <c r="A38" s="58" t="s">
        <v>56</v>
      </c>
      <c r="B38" s="55">
        <f aca="true" t="shared" si="13" ref="B38:M38">B30*B7</f>
        <v>-862.21182806</v>
      </c>
      <c r="C38" s="55">
        <f t="shared" si="13"/>
        <v>-524.475042</v>
      </c>
      <c r="D38" s="55">
        <f t="shared" si="13"/>
        <v>-645.0373887999999</v>
      </c>
      <c r="E38" s="55">
        <f t="shared" si="13"/>
        <v>-95.0908608</v>
      </c>
      <c r="F38" s="55">
        <f t="shared" si="13"/>
        <v>-555.557671</v>
      </c>
      <c r="G38" s="55">
        <f t="shared" si="13"/>
        <v>-625.8312000000001</v>
      </c>
      <c r="H38" s="55">
        <f t="shared" si="13"/>
        <v>-626.1976</v>
      </c>
      <c r="I38" s="55">
        <f t="shared" si="13"/>
        <v>-790.0739154</v>
      </c>
      <c r="J38" s="55">
        <f t="shared" si="13"/>
        <v>-538.8628707</v>
      </c>
      <c r="K38" s="55">
        <f t="shared" si="13"/>
        <v>-766.61068672</v>
      </c>
      <c r="L38" s="55">
        <f t="shared" si="13"/>
        <v>-273.41078985</v>
      </c>
      <c r="M38" s="55">
        <f t="shared" si="13"/>
        <v>-143.29522368</v>
      </c>
      <c r="N38" s="25">
        <f>SUM(B38:M38)</f>
        <v>-6446.655077009999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-68540.6</v>
      </c>
      <c r="C42" s="25">
        <f aca="true" t="shared" si="15" ref="C42:M42">+C43+C46+C54+C55</f>
        <v>-51391.2</v>
      </c>
      <c r="D42" s="25">
        <f t="shared" si="15"/>
        <v>-52842.8</v>
      </c>
      <c r="E42" s="25">
        <f t="shared" si="15"/>
        <v>-3385.8</v>
      </c>
      <c r="F42" s="25">
        <f t="shared" si="15"/>
        <v>-37855.6</v>
      </c>
      <c r="G42" s="25">
        <f t="shared" si="15"/>
        <v>-57330.6</v>
      </c>
      <c r="H42" s="25">
        <f t="shared" si="15"/>
        <v>-63870.4</v>
      </c>
      <c r="I42" s="25">
        <f t="shared" si="15"/>
        <v>-46033.2</v>
      </c>
      <c r="J42" s="25">
        <f t="shared" si="15"/>
        <v>-45459.4</v>
      </c>
      <c r="K42" s="25">
        <f t="shared" si="15"/>
        <v>-44030.6</v>
      </c>
      <c r="L42" s="25">
        <f t="shared" si="15"/>
        <v>-17468.6</v>
      </c>
      <c r="M42" s="25">
        <f t="shared" si="15"/>
        <v>-9355.6</v>
      </c>
      <c r="N42" s="25">
        <f>+N43+N46+N54+N55</f>
        <v>-497564.39999999997</v>
      </c>
    </row>
    <row r="43" spans="1:14" ht="18.75" customHeight="1">
      <c r="A43" s="17" t="s">
        <v>60</v>
      </c>
      <c r="B43" s="26">
        <f>B44+B45</f>
        <v>-68540.6</v>
      </c>
      <c r="C43" s="26">
        <f>C44+C45</f>
        <v>-51391.2</v>
      </c>
      <c r="D43" s="26">
        <f>D44+D45</f>
        <v>-52842.8</v>
      </c>
      <c r="E43" s="26">
        <f>E44+E45</f>
        <v>-3385.8</v>
      </c>
      <c r="F43" s="26">
        <f aca="true" t="shared" si="16" ref="F43:M43">F44+F45</f>
        <v>-37855.6</v>
      </c>
      <c r="G43" s="26">
        <f t="shared" si="16"/>
        <v>-57330.6</v>
      </c>
      <c r="H43" s="26">
        <f t="shared" si="16"/>
        <v>-63870.4</v>
      </c>
      <c r="I43" s="26">
        <f t="shared" si="16"/>
        <v>-46033.2</v>
      </c>
      <c r="J43" s="26">
        <f t="shared" si="16"/>
        <v>-45459.4</v>
      </c>
      <c r="K43" s="26">
        <f t="shared" si="16"/>
        <v>-44030.6</v>
      </c>
      <c r="L43" s="26">
        <f t="shared" si="16"/>
        <v>-17468.6</v>
      </c>
      <c r="M43" s="26">
        <f t="shared" si="16"/>
        <v>-9355.6</v>
      </c>
      <c r="N43" s="25">
        <f aca="true" t="shared" si="17" ref="N43:N55">SUM(B43:M43)</f>
        <v>-497564.39999999997</v>
      </c>
    </row>
    <row r="44" spans="1:25" ht="18.75" customHeight="1">
      <c r="A44" s="13" t="s">
        <v>61</v>
      </c>
      <c r="B44" s="20">
        <f>ROUND(-B9*$D$3,2)</f>
        <v>-68540.6</v>
      </c>
      <c r="C44" s="20">
        <f>ROUND(-C9*$D$3,2)</f>
        <v>-51391.2</v>
      </c>
      <c r="D44" s="20">
        <f>ROUND(-D9*$D$3,2)</f>
        <v>-52842.8</v>
      </c>
      <c r="E44" s="20">
        <f>ROUND(-E9*$D$3,2)</f>
        <v>-3385.8</v>
      </c>
      <c r="F44" s="20">
        <f aca="true" t="shared" si="18" ref="F44:M44">ROUND(-F9*$D$3,2)</f>
        <v>-37855.6</v>
      </c>
      <c r="G44" s="20">
        <f t="shared" si="18"/>
        <v>-57330.6</v>
      </c>
      <c r="H44" s="20">
        <f t="shared" si="18"/>
        <v>-63870.4</v>
      </c>
      <c r="I44" s="20">
        <f t="shared" si="18"/>
        <v>-46033.2</v>
      </c>
      <c r="J44" s="20">
        <f t="shared" si="18"/>
        <v>-45459.4</v>
      </c>
      <c r="K44" s="20">
        <f t="shared" si="18"/>
        <v>-44030.6</v>
      </c>
      <c r="L44" s="20">
        <f t="shared" si="18"/>
        <v>-17468.6</v>
      </c>
      <c r="M44" s="20">
        <f t="shared" si="18"/>
        <v>-9355.6</v>
      </c>
      <c r="N44" s="47">
        <f t="shared" si="17"/>
        <v>-497564.39999999997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216296.58697194004</v>
      </c>
      <c r="C57" s="29">
        <f t="shared" si="21"/>
        <v>125650.34735799998</v>
      </c>
      <c r="D57" s="29">
        <f t="shared" si="21"/>
        <v>169721.28781119996</v>
      </c>
      <c r="E57" s="29">
        <f t="shared" si="21"/>
        <v>35314.66293919999</v>
      </c>
      <c r="F57" s="29">
        <f t="shared" si="21"/>
        <v>148908.46232900003</v>
      </c>
      <c r="G57" s="29">
        <f t="shared" si="21"/>
        <v>150923.24480000001</v>
      </c>
      <c r="H57" s="29">
        <f t="shared" si="21"/>
        <v>158296.95889999997</v>
      </c>
      <c r="I57" s="29">
        <f t="shared" si="21"/>
        <v>222350.00728459994</v>
      </c>
      <c r="J57" s="29">
        <f t="shared" si="21"/>
        <v>139127.33402930005</v>
      </c>
      <c r="K57" s="29">
        <f t="shared" si="21"/>
        <v>211316.51501327998</v>
      </c>
      <c r="L57" s="29">
        <f t="shared" si="21"/>
        <v>74581.10871015</v>
      </c>
      <c r="M57" s="29">
        <f t="shared" si="21"/>
        <v>38277.10437632001</v>
      </c>
      <c r="N57" s="29">
        <f>SUM(B57:M57)</f>
        <v>1690763.62052299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216296.59</v>
      </c>
      <c r="C60" s="36">
        <f aca="true" t="shared" si="22" ref="C60:M60">SUM(C61:C74)</f>
        <v>125650.35</v>
      </c>
      <c r="D60" s="36">
        <f t="shared" si="22"/>
        <v>169721.29</v>
      </c>
      <c r="E60" s="36">
        <f t="shared" si="22"/>
        <v>35314.66</v>
      </c>
      <c r="F60" s="36">
        <f t="shared" si="22"/>
        <v>148908.46</v>
      </c>
      <c r="G60" s="36">
        <f t="shared" si="22"/>
        <v>150923.25</v>
      </c>
      <c r="H60" s="36">
        <f t="shared" si="22"/>
        <v>158296.95</v>
      </c>
      <c r="I60" s="36">
        <f t="shared" si="22"/>
        <v>222350.01</v>
      </c>
      <c r="J60" s="36">
        <f t="shared" si="22"/>
        <v>139127.34</v>
      </c>
      <c r="K60" s="36">
        <f t="shared" si="22"/>
        <v>211316.52</v>
      </c>
      <c r="L60" s="36">
        <f t="shared" si="22"/>
        <v>74581.11</v>
      </c>
      <c r="M60" s="36">
        <f t="shared" si="22"/>
        <v>38277.1</v>
      </c>
      <c r="N60" s="29">
        <f>SUM(N61:N74)</f>
        <v>1690763.6300000004</v>
      </c>
    </row>
    <row r="61" spans="1:15" ht="18.75" customHeight="1">
      <c r="A61" s="17" t="s">
        <v>75</v>
      </c>
      <c r="B61" s="36">
        <v>43174.28</v>
      </c>
      <c r="C61" s="36">
        <v>38262.53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81436.81</v>
      </c>
      <c r="O61"/>
    </row>
    <row r="62" spans="1:15" ht="18.75" customHeight="1">
      <c r="A62" s="17" t="s">
        <v>76</v>
      </c>
      <c r="B62" s="36">
        <v>173122.31</v>
      </c>
      <c r="C62" s="36">
        <v>87387.82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260510.13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169721.29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169721.29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35314.66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35314.66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148908.46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148908.46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150923.25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150923.25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128281.71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128281.71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30015.24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30015.24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222350.01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222350.01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139127.34</v>
      </c>
      <c r="K70" s="35">
        <v>0</v>
      </c>
      <c r="L70" s="35">
        <v>0</v>
      </c>
      <c r="M70" s="35">
        <v>0</v>
      </c>
      <c r="N70" s="29">
        <f t="shared" si="23"/>
        <v>139127.34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211316.52</v>
      </c>
      <c r="L71" s="35">
        <v>0</v>
      </c>
      <c r="M71" s="62"/>
      <c r="N71" s="26">
        <f t="shared" si="23"/>
        <v>211316.52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74581.11</v>
      </c>
      <c r="M72" s="35">
        <v>0</v>
      </c>
      <c r="N72" s="29">
        <f t="shared" si="23"/>
        <v>74581.11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38277.1</v>
      </c>
      <c r="N73" s="26">
        <f t="shared" si="23"/>
        <v>38277.1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2.2908798103947317</v>
      </c>
      <c r="C78" s="45">
        <v>2.249392473210458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1.9958812743823144</v>
      </c>
      <c r="C79" s="45">
        <v>1.8865782570502532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1.8278468974669602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2.556510961765094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2.1373776874456403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1.6970943738183717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1.9940656310485219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1.957069944806824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1.9322462492681625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2.18056176571216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2.081866036813449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2.4807898857337287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2.433716757424893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2017-01-06T12:52:23Z</dcterms:modified>
  <cp:category/>
  <cp:version/>
  <cp:contentType/>
  <cp:contentStatus/>
</cp:coreProperties>
</file>