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<sst xmlns="http://schemas.openxmlformats.org/spreadsheetml/2006/main" count="105" uniqueCount="103">
  <si>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</si>
  <si>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</si>
  <si>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</si>
  <si>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</si>
  <si>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</si>
  <si>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</si>
  <si>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</si>
  <si>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</si>
  <si>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</si>
  <si>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</si>
  <si>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</si>
  <si>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</si>
  <si>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</si>
  <si>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</si>
  <si>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</si>
  <si>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</si>
  <si>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</si>
  <si>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</si>
  <si>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</si>
  <si>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</si>
  <si>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</si>
  <si>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</si>
  <si>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</si>
  <si>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</si>
  <si>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</si>
  <si>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</si>
  <si>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</si>
  <si>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</si>
  <si>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</si>
  <si>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</si>
  <si>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</si>
  <si>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</si>
  <si>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</si>
  <si>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</si>
  <si>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</si>
  <si>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</si>
  <si>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</si>
  <si>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</si>
  <si>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</si>
  <si>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</si>
  <si>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</si>
  <si>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</si>
  <si>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</si>
  <si>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</si>
  <si>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</si>
  <si>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</si>
  <si>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</si>
  <si>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</si>
  <si>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</si>
  <si>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</si>
  <si>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</si>
  <si>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</si>
  <si>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</si>
  <si>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</si>
  <si>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</si>
  <si>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</si>
  <si>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</si>
  <si>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</si>
  <si>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</si>
  <si>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</si>
  <si>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</si>
  <si>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</si>
  <si>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</si>
  <si>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</si>
  <si>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</si>
  <si>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</si>
  <si>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</si>
  <si>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</si>
  <si>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</si>
  <si>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</si>
  <si>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</si>
  <si>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</si>
  <si>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</si>
  <si>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</si>
  <si>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</si>
  <si>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</si>
  <si>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</si>
  <si>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</si>
  <si>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</si>
  <si>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</si>
  <si>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</si>
  <si>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</si>
  <si>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</si>
  <si>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</si>
  <si>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</si>
  <si>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</si>
  <si>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</si>
  <si>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</si>
  <si>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</si>
  <si>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</si>
  <si>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</si>
  <si>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</si>
  <si>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</si>
  <si>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</si>
  <si>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</si>
  <si>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</si>
  <si>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</si>
  <si>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</si>
  <si>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</si>
  <si>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</si>
  <si>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</si>
  <si>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</si>
  <si>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21/12/16 - VENCIMENTO 05/01/17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</si>
</sst>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82" sqref="G82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488113</v>
      </c>
      <c r="C7" s="10">
        <f>C8+C20+C24</f>
        <v>364505</v>
      </c>
      <c r="D7" s="10">
        <f>D8+D20+D24</f>
        <v>384020</v>
      </c>
      <c r="E7" s="10">
        <f>E8+E20+E24</f>
        <v>53704</v>
      </c>
      <c r="F7" s="10">
        <f aca="true" t="shared" si="0" ref="F7:M7">F8+F20+F24</f>
        <v>321441</v>
      </c>
      <c r="G7" s="10">
        <f t="shared" si="0"/>
        <v>510860</v>
      </c>
      <c r="H7" s="10">
        <f t="shared" si="0"/>
        <v>452484</v>
      </c>
      <c r="I7" s="10">
        <f t="shared" si="0"/>
        <v>406636</v>
      </c>
      <c r="J7" s="10">
        <f t="shared" si="0"/>
        <v>288516</v>
      </c>
      <c r="K7" s="10">
        <f t="shared" si="0"/>
        <v>362718</v>
      </c>
      <c r="L7" s="10">
        <f t="shared" si="0"/>
        <v>142900</v>
      </c>
      <c r="M7" s="10">
        <f t="shared" si="0"/>
        <v>87813</v>
      </c>
      <c r="N7" s="10">
        <f>+N8+N20+N24</f>
        <v>3863710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240538</v>
      </c>
      <c r="C8" s="12">
        <f>+C9+C12+C16</f>
        <v>189439</v>
      </c>
      <c r="D8" s="12">
        <f>+D9+D12+D16</f>
        <v>216494</v>
      </c>
      <c r="E8" s="12">
        <f>+E9+E12+E16</f>
        <v>27481</v>
      </c>
      <c r="F8" s="12">
        <f aca="true" t="shared" si="1" ref="F8:M8">+F9+F12+F16</f>
        <v>168663</v>
      </c>
      <c r="G8" s="12">
        <f t="shared" si="1"/>
        <v>270786</v>
      </c>
      <c r="H8" s="12">
        <f t="shared" si="1"/>
        <v>234398</v>
      </c>
      <c r="I8" s="12">
        <f t="shared" si="1"/>
        <v>220170</v>
      </c>
      <c r="J8" s="12">
        <f t="shared" si="1"/>
        <v>155950</v>
      </c>
      <c r="K8" s="12">
        <f t="shared" si="1"/>
        <v>187585</v>
      </c>
      <c r="L8" s="12">
        <f t="shared" si="1"/>
        <v>80298</v>
      </c>
      <c r="M8" s="12">
        <f t="shared" si="1"/>
        <v>51676</v>
      </c>
      <c r="N8" s="12">
        <f>SUM(B8:M8)</f>
        <v>2043478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26775</v>
      </c>
      <c r="C9" s="14">
        <v>27192</v>
      </c>
      <c r="D9" s="14">
        <v>21296</v>
      </c>
      <c r="E9" s="14">
        <v>2173</v>
      </c>
      <c r="F9" s="14">
        <v>16957</v>
      </c>
      <c r="G9" s="14">
        <v>30583</v>
      </c>
      <c r="H9" s="14">
        <v>34440</v>
      </c>
      <c r="I9" s="14">
        <v>17625</v>
      </c>
      <c r="J9" s="14">
        <v>22010</v>
      </c>
      <c r="K9" s="14">
        <v>18577</v>
      </c>
      <c r="L9" s="14">
        <v>10668</v>
      </c>
      <c r="M9" s="14">
        <v>7267</v>
      </c>
      <c r="N9" s="12">
        <f aca="true" t="shared" si="2" ref="N9:N19">SUM(B9:M9)</f>
        <v>235563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26775</v>
      </c>
      <c r="C10" s="14">
        <f>+C9-C11</f>
        <v>27192</v>
      </c>
      <c r="D10" s="14">
        <f>+D9-D11</f>
        <v>21296</v>
      </c>
      <c r="E10" s="14">
        <f>+E9-E11</f>
        <v>2173</v>
      </c>
      <c r="F10" s="14">
        <f aca="true" t="shared" si="3" ref="F10:M10">+F9-F11</f>
        <v>16957</v>
      </c>
      <c r="G10" s="14">
        <f t="shared" si="3"/>
        <v>30583</v>
      </c>
      <c r="H10" s="14">
        <f t="shared" si="3"/>
        <v>34440</v>
      </c>
      <c r="I10" s="14">
        <f t="shared" si="3"/>
        <v>17625</v>
      </c>
      <c r="J10" s="14">
        <f t="shared" si="3"/>
        <v>22010</v>
      </c>
      <c r="K10" s="14">
        <f t="shared" si="3"/>
        <v>18577</v>
      </c>
      <c r="L10" s="14">
        <f t="shared" si="3"/>
        <v>10668</v>
      </c>
      <c r="M10" s="14">
        <f t="shared" si="3"/>
        <v>7267</v>
      </c>
      <c r="N10" s="12">
        <f t="shared" si="2"/>
        <v>235563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178043</v>
      </c>
      <c r="C12" s="14">
        <f>C13+C14+C15</f>
        <v>138061</v>
      </c>
      <c r="D12" s="14">
        <f>D13+D14+D15</f>
        <v>167705</v>
      </c>
      <c r="E12" s="14">
        <f>E13+E14+E15</f>
        <v>22021</v>
      </c>
      <c r="F12" s="14">
        <f aca="true" t="shared" si="4" ref="F12:M12">F13+F14+F15</f>
        <v>128600</v>
      </c>
      <c r="G12" s="14">
        <f t="shared" si="4"/>
        <v>203480</v>
      </c>
      <c r="H12" s="14">
        <f t="shared" si="4"/>
        <v>168965</v>
      </c>
      <c r="I12" s="14">
        <f t="shared" si="4"/>
        <v>169761</v>
      </c>
      <c r="J12" s="14">
        <f t="shared" si="4"/>
        <v>111850</v>
      </c>
      <c r="K12" s="14">
        <f t="shared" si="4"/>
        <v>137211</v>
      </c>
      <c r="L12" s="14">
        <f t="shared" si="4"/>
        <v>59028</v>
      </c>
      <c r="M12" s="14">
        <f t="shared" si="4"/>
        <v>38420</v>
      </c>
      <c r="N12" s="12">
        <f t="shared" si="2"/>
        <v>1523145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94289</v>
      </c>
      <c r="C13" s="14">
        <v>74452</v>
      </c>
      <c r="D13" s="14">
        <v>87060</v>
      </c>
      <c r="E13" s="14">
        <v>11764</v>
      </c>
      <c r="F13" s="14">
        <v>66679</v>
      </c>
      <c r="G13" s="14">
        <v>107203</v>
      </c>
      <c r="H13" s="14">
        <v>93226</v>
      </c>
      <c r="I13" s="14">
        <v>91259</v>
      </c>
      <c r="J13" s="14">
        <v>58281</v>
      </c>
      <c r="K13" s="14">
        <v>71054</v>
      </c>
      <c r="L13" s="14">
        <v>30232</v>
      </c>
      <c r="M13" s="14">
        <v>19134</v>
      </c>
      <c r="N13" s="12">
        <f t="shared" si="2"/>
        <v>804633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81199</v>
      </c>
      <c r="C14" s="14">
        <v>60588</v>
      </c>
      <c r="D14" s="14">
        <v>78860</v>
      </c>
      <c r="E14" s="14">
        <v>9830</v>
      </c>
      <c r="F14" s="14">
        <v>59706</v>
      </c>
      <c r="G14" s="14">
        <v>91636</v>
      </c>
      <c r="H14" s="14">
        <v>72740</v>
      </c>
      <c r="I14" s="14">
        <v>76772</v>
      </c>
      <c r="J14" s="14">
        <v>51726</v>
      </c>
      <c r="K14" s="14">
        <v>64349</v>
      </c>
      <c r="L14" s="14">
        <v>27898</v>
      </c>
      <c r="M14" s="14">
        <v>18796</v>
      </c>
      <c r="N14" s="12">
        <f t="shared" si="2"/>
        <v>694100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2555</v>
      </c>
      <c r="C15" s="14">
        <v>3021</v>
      </c>
      <c r="D15" s="14">
        <v>1785</v>
      </c>
      <c r="E15" s="14">
        <v>427</v>
      </c>
      <c r="F15" s="14">
        <v>2215</v>
      </c>
      <c r="G15" s="14">
        <v>4641</v>
      </c>
      <c r="H15" s="14">
        <v>2999</v>
      </c>
      <c r="I15" s="14">
        <v>1730</v>
      </c>
      <c r="J15" s="14">
        <v>1843</v>
      </c>
      <c r="K15" s="14">
        <v>1808</v>
      </c>
      <c r="L15" s="14">
        <v>898</v>
      </c>
      <c r="M15" s="14">
        <v>490</v>
      </c>
      <c r="N15" s="12">
        <f t="shared" si="2"/>
        <v>24412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35720</v>
      </c>
      <c r="C16" s="14">
        <f>C17+C18+C19</f>
        <v>24186</v>
      </c>
      <c r="D16" s="14">
        <f>D17+D18+D19</f>
        <v>27493</v>
      </c>
      <c r="E16" s="14">
        <f>E17+E18+E19</f>
        <v>3287</v>
      </c>
      <c r="F16" s="14">
        <f aca="true" t="shared" si="5" ref="F16:M16">F17+F18+F19</f>
        <v>23106</v>
      </c>
      <c r="G16" s="14">
        <f t="shared" si="5"/>
        <v>36723</v>
      </c>
      <c r="H16" s="14">
        <f t="shared" si="5"/>
        <v>30993</v>
      </c>
      <c r="I16" s="14">
        <f t="shared" si="5"/>
        <v>32784</v>
      </c>
      <c r="J16" s="14">
        <f t="shared" si="5"/>
        <v>22090</v>
      </c>
      <c r="K16" s="14">
        <f t="shared" si="5"/>
        <v>31797</v>
      </c>
      <c r="L16" s="14">
        <f t="shared" si="5"/>
        <v>10602</v>
      </c>
      <c r="M16" s="14">
        <f t="shared" si="5"/>
        <v>5989</v>
      </c>
      <c r="N16" s="12">
        <f t="shared" si="2"/>
        <v>284770</v>
      </c>
    </row>
    <row r="17" spans="1:25" ht="18.75" customHeight="1">
      <c r="A17" s="15" t="s">
        <v>16</v>
      </c>
      <c r="B17" s="14">
        <v>18307</v>
      </c>
      <c r="C17" s="14">
        <v>13244</v>
      </c>
      <c r="D17" s="14">
        <v>12310</v>
      </c>
      <c r="E17" s="14">
        <v>1685</v>
      </c>
      <c r="F17" s="14">
        <v>11314</v>
      </c>
      <c r="G17" s="14">
        <v>19169</v>
      </c>
      <c r="H17" s="14">
        <v>16279</v>
      </c>
      <c r="I17" s="14">
        <v>17187</v>
      </c>
      <c r="J17" s="14">
        <v>11105</v>
      </c>
      <c r="K17" s="14">
        <v>16238</v>
      </c>
      <c r="L17" s="14">
        <v>5504</v>
      </c>
      <c r="M17" s="14">
        <v>2968</v>
      </c>
      <c r="N17" s="12">
        <f t="shared" si="2"/>
        <v>145310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17027</v>
      </c>
      <c r="C18" s="14">
        <v>10559</v>
      </c>
      <c r="D18" s="14">
        <v>14919</v>
      </c>
      <c r="E18" s="14">
        <v>1565</v>
      </c>
      <c r="F18" s="14">
        <v>11489</v>
      </c>
      <c r="G18" s="14">
        <v>16883</v>
      </c>
      <c r="H18" s="14">
        <v>14279</v>
      </c>
      <c r="I18" s="14">
        <v>15351</v>
      </c>
      <c r="J18" s="14">
        <v>10757</v>
      </c>
      <c r="K18" s="14">
        <v>15383</v>
      </c>
      <c r="L18" s="14">
        <v>4976</v>
      </c>
      <c r="M18" s="14">
        <v>2965</v>
      </c>
      <c r="N18" s="12">
        <f t="shared" si="2"/>
        <v>136153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386</v>
      </c>
      <c r="C19" s="14">
        <v>383</v>
      </c>
      <c r="D19" s="14">
        <v>264</v>
      </c>
      <c r="E19" s="14">
        <v>37</v>
      </c>
      <c r="F19" s="14">
        <v>303</v>
      </c>
      <c r="G19" s="14">
        <v>671</v>
      </c>
      <c r="H19" s="14">
        <v>435</v>
      </c>
      <c r="I19" s="14">
        <v>246</v>
      </c>
      <c r="J19" s="14">
        <v>228</v>
      </c>
      <c r="K19" s="14">
        <v>176</v>
      </c>
      <c r="L19" s="14">
        <v>122</v>
      </c>
      <c r="M19" s="14">
        <v>56</v>
      </c>
      <c r="N19" s="12">
        <f t="shared" si="2"/>
        <v>3307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130232</v>
      </c>
      <c r="C20" s="18">
        <f>C21+C22+C23</f>
        <v>82313</v>
      </c>
      <c r="D20" s="18">
        <f>D21+D22+D23</f>
        <v>77157</v>
      </c>
      <c r="E20" s="18">
        <f>E21+E22+E23</f>
        <v>10570</v>
      </c>
      <c r="F20" s="18">
        <f aca="true" t="shared" si="6" ref="F20:M20">F21+F22+F23</f>
        <v>66349</v>
      </c>
      <c r="G20" s="18">
        <f t="shared" si="6"/>
        <v>107087</v>
      </c>
      <c r="H20" s="18">
        <f t="shared" si="6"/>
        <v>107729</v>
      </c>
      <c r="I20" s="18">
        <f t="shared" si="6"/>
        <v>99774</v>
      </c>
      <c r="J20" s="18">
        <f t="shared" si="6"/>
        <v>65111</v>
      </c>
      <c r="K20" s="18">
        <f t="shared" si="6"/>
        <v>101385</v>
      </c>
      <c r="L20" s="18">
        <f t="shared" si="6"/>
        <v>38186</v>
      </c>
      <c r="M20" s="18">
        <f t="shared" si="6"/>
        <v>22265</v>
      </c>
      <c r="N20" s="12">
        <f aca="true" t="shared" si="7" ref="N20:N26">SUM(B20:M20)</f>
        <v>908158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76078</v>
      </c>
      <c r="C21" s="14">
        <v>51216</v>
      </c>
      <c r="D21" s="14">
        <v>49031</v>
      </c>
      <c r="E21" s="14">
        <v>6842</v>
      </c>
      <c r="F21" s="14">
        <v>40383</v>
      </c>
      <c r="G21" s="14">
        <v>67004</v>
      </c>
      <c r="H21" s="14">
        <v>67343</v>
      </c>
      <c r="I21" s="14">
        <v>61108</v>
      </c>
      <c r="J21" s="14">
        <v>39058</v>
      </c>
      <c r="K21" s="14">
        <v>58148</v>
      </c>
      <c r="L21" s="14">
        <v>21911</v>
      </c>
      <c r="M21" s="14">
        <v>12516</v>
      </c>
      <c r="N21" s="12">
        <f t="shared" si="7"/>
        <v>550638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52729</v>
      </c>
      <c r="C22" s="14">
        <v>29836</v>
      </c>
      <c r="D22" s="14">
        <v>27436</v>
      </c>
      <c r="E22" s="14">
        <v>3561</v>
      </c>
      <c r="F22" s="14">
        <v>25138</v>
      </c>
      <c r="G22" s="14">
        <v>38218</v>
      </c>
      <c r="H22" s="14">
        <v>39086</v>
      </c>
      <c r="I22" s="14">
        <v>37820</v>
      </c>
      <c r="J22" s="14">
        <v>25266</v>
      </c>
      <c r="K22" s="14">
        <v>42213</v>
      </c>
      <c r="L22" s="14">
        <v>15822</v>
      </c>
      <c r="M22" s="14">
        <v>9509</v>
      </c>
      <c r="N22" s="12">
        <f t="shared" si="7"/>
        <v>346634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1425</v>
      </c>
      <c r="C23" s="14">
        <v>1261</v>
      </c>
      <c r="D23" s="14">
        <v>690</v>
      </c>
      <c r="E23" s="14">
        <v>167</v>
      </c>
      <c r="F23" s="14">
        <v>828</v>
      </c>
      <c r="G23" s="14">
        <v>1865</v>
      </c>
      <c r="H23" s="14">
        <v>1300</v>
      </c>
      <c r="I23" s="14">
        <v>846</v>
      </c>
      <c r="J23" s="14">
        <v>787</v>
      </c>
      <c r="K23" s="14">
        <v>1024</v>
      </c>
      <c r="L23" s="14">
        <v>453</v>
      </c>
      <c r="M23" s="14">
        <v>240</v>
      </c>
      <c r="N23" s="12">
        <f t="shared" si="7"/>
        <v>10886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117343</v>
      </c>
      <c r="C24" s="14">
        <f>C25+C26</f>
        <v>92753</v>
      </c>
      <c r="D24" s="14">
        <f>D25+D26</f>
        <v>90369</v>
      </c>
      <c r="E24" s="14">
        <f>E25+E26</f>
        <v>15653</v>
      </c>
      <c r="F24" s="14">
        <f aca="true" t="shared" si="8" ref="F24:M24">F25+F26</f>
        <v>86429</v>
      </c>
      <c r="G24" s="14">
        <f t="shared" si="8"/>
        <v>132987</v>
      </c>
      <c r="H24" s="14">
        <f t="shared" si="8"/>
        <v>110357</v>
      </c>
      <c r="I24" s="14">
        <f t="shared" si="8"/>
        <v>86692</v>
      </c>
      <c r="J24" s="14">
        <f t="shared" si="8"/>
        <v>67455</v>
      </c>
      <c r="K24" s="14">
        <f t="shared" si="8"/>
        <v>73748</v>
      </c>
      <c r="L24" s="14">
        <f t="shared" si="8"/>
        <v>24416</v>
      </c>
      <c r="M24" s="14">
        <f t="shared" si="8"/>
        <v>13872</v>
      </c>
      <c r="N24" s="12">
        <f t="shared" si="7"/>
        <v>912074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72056</v>
      </c>
      <c r="C25" s="14">
        <v>61148</v>
      </c>
      <c r="D25" s="14">
        <v>58777</v>
      </c>
      <c r="E25" s="14">
        <v>10786</v>
      </c>
      <c r="F25" s="14">
        <v>57108</v>
      </c>
      <c r="G25" s="14">
        <v>88894</v>
      </c>
      <c r="H25" s="14">
        <v>75092</v>
      </c>
      <c r="I25" s="14">
        <v>53000</v>
      </c>
      <c r="J25" s="14">
        <v>44150</v>
      </c>
      <c r="K25" s="14">
        <v>45801</v>
      </c>
      <c r="L25" s="14">
        <v>15147</v>
      </c>
      <c r="M25" s="14">
        <v>7790</v>
      </c>
      <c r="N25" s="12">
        <f t="shared" si="7"/>
        <v>589749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45287</v>
      </c>
      <c r="C26" s="14">
        <v>31605</v>
      </c>
      <c r="D26" s="14">
        <v>31592</v>
      </c>
      <c r="E26" s="14">
        <v>4867</v>
      </c>
      <c r="F26" s="14">
        <v>29321</v>
      </c>
      <c r="G26" s="14">
        <v>44093</v>
      </c>
      <c r="H26" s="14">
        <v>35265</v>
      </c>
      <c r="I26" s="14">
        <v>33692</v>
      </c>
      <c r="J26" s="14">
        <v>23305</v>
      </c>
      <c r="K26" s="14">
        <v>27947</v>
      </c>
      <c r="L26" s="14">
        <v>9269</v>
      </c>
      <c r="M26" s="14">
        <v>6082</v>
      </c>
      <c r="N26" s="12">
        <f t="shared" si="7"/>
        <v>322325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990712.3440969799</v>
      </c>
      <c r="C36" s="61">
        <f aca="true" t="shared" si="11" ref="C36:M36">C37+C38+C39+C40</f>
        <v>714828.6599025</v>
      </c>
      <c r="D36" s="61">
        <f t="shared" si="11"/>
        <v>707074.0142010001</v>
      </c>
      <c r="E36" s="61">
        <f t="shared" si="11"/>
        <v>135648.3833536</v>
      </c>
      <c r="F36" s="61">
        <f t="shared" si="11"/>
        <v>681251.1731940501</v>
      </c>
      <c r="G36" s="61">
        <f t="shared" si="11"/>
        <v>858557.0040000001</v>
      </c>
      <c r="H36" s="61">
        <f t="shared" si="11"/>
        <v>890173.4356</v>
      </c>
      <c r="I36" s="61">
        <f t="shared" si="11"/>
        <v>780812.0387048</v>
      </c>
      <c r="J36" s="61">
        <f t="shared" si="11"/>
        <v>624024.7340988</v>
      </c>
      <c r="K36" s="61">
        <f t="shared" si="11"/>
        <v>750036.9996476801</v>
      </c>
      <c r="L36" s="61">
        <f t="shared" si="11"/>
        <v>350880.50134699995</v>
      </c>
      <c r="M36" s="61">
        <f t="shared" si="11"/>
        <v>211204.91828928</v>
      </c>
      <c r="N36" s="61">
        <f>N37+N38+N39+N40</f>
        <v>7695204.206435691</v>
      </c>
    </row>
    <row r="37" spans="1:14" ht="18.75" customHeight="1">
      <c r="A37" s="58" t="s">
        <v>55</v>
      </c>
      <c r="B37" s="55">
        <f aca="true" t="shared" si="12" ref="B37:M37">B29*B7</f>
        <v>990478.8996</v>
      </c>
      <c r="C37" s="55">
        <f t="shared" si="12"/>
        <v>714575.602</v>
      </c>
      <c r="D37" s="55">
        <f t="shared" si="12"/>
        <v>696919.496</v>
      </c>
      <c r="E37" s="55">
        <f t="shared" si="12"/>
        <v>135339.4504</v>
      </c>
      <c r="F37" s="55">
        <f t="shared" si="12"/>
        <v>681133.479</v>
      </c>
      <c r="G37" s="55">
        <f t="shared" si="12"/>
        <v>858500.2300000001</v>
      </c>
      <c r="H37" s="55">
        <f t="shared" si="12"/>
        <v>889809.786</v>
      </c>
      <c r="I37" s="55">
        <f t="shared" si="12"/>
        <v>780578.4656</v>
      </c>
      <c r="J37" s="55">
        <f t="shared" si="12"/>
        <v>623742.7404</v>
      </c>
      <c r="K37" s="55">
        <f t="shared" si="12"/>
        <v>749701.8342</v>
      </c>
      <c r="L37" s="55">
        <f t="shared" si="12"/>
        <v>350662.31</v>
      </c>
      <c r="M37" s="55">
        <f t="shared" si="12"/>
        <v>211128.7959</v>
      </c>
      <c r="N37" s="57">
        <f>SUM(B37:M37)</f>
        <v>7682571.0891</v>
      </c>
    </row>
    <row r="38" spans="1:14" ht="18.75" customHeight="1">
      <c r="A38" s="58" t="s">
        <v>56</v>
      </c>
      <c r="B38" s="55">
        <f aca="true" t="shared" si="13" ref="B38:M38">B30*B7</f>
        <v>-3023.63550302</v>
      </c>
      <c r="C38" s="55">
        <f t="shared" si="13"/>
        <v>-2139.4620975</v>
      </c>
      <c r="D38" s="55">
        <f t="shared" si="13"/>
        <v>-2131.291799</v>
      </c>
      <c r="E38" s="55">
        <f t="shared" si="13"/>
        <v>-337.3470464</v>
      </c>
      <c r="F38" s="55">
        <f t="shared" si="13"/>
        <v>-2043.70580595</v>
      </c>
      <c r="G38" s="55">
        <f t="shared" si="13"/>
        <v>-2605.386</v>
      </c>
      <c r="H38" s="55">
        <f t="shared" si="13"/>
        <v>-2533.9103999999998</v>
      </c>
      <c r="I38" s="55">
        <f t="shared" si="13"/>
        <v>-2313.0268952</v>
      </c>
      <c r="J38" s="55">
        <f t="shared" si="13"/>
        <v>-1836.6063012</v>
      </c>
      <c r="K38" s="55">
        <f t="shared" si="13"/>
        <v>-2267.07455232</v>
      </c>
      <c r="L38" s="55">
        <f t="shared" si="13"/>
        <v>-1052.968653</v>
      </c>
      <c r="M38" s="55">
        <f t="shared" si="13"/>
        <v>-642.91761072</v>
      </c>
      <c r="N38" s="25">
        <f>SUM(B38:M38)</f>
        <v>-22927.33266431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-101745</v>
      </c>
      <c r="C42" s="25">
        <f aca="true" t="shared" si="15" ref="C42:M42">+C43+C46+C54+C55</f>
        <v>-103329.6</v>
      </c>
      <c r="D42" s="25">
        <f t="shared" si="15"/>
        <v>-80924.8</v>
      </c>
      <c r="E42" s="25">
        <f t="shared" si="15"/>
        <v>-8257.4</v>
      </c>
      <c r="F42" s="25">
        <f t="shared" si="15"/>
        <v>-64436.6</v>
      </c>
      <c r="G42" s="25">
        <f t="shared" si="15"/>
        <v>-116215.4</v>
      </c>
      <c r="H42" s="25">
        <f t="shared" si="15"/>
        <v>-131372</v>
      </c>
      <c r="I42" s="25">
        <f t="shared" si="15"/>
        <v>-66975</v>
      </c>
      <c r="J42" s="25">
        <f t="shared" si="15"/>
        <v>-83638</v>
      </c>
      <c r="K42" s="25">
        <f t="shared" si="15"/>
        <v>-70592.6</v>
      </c>
      <c r="L42" s="25">
        <f t="shared" si="15"/>
        <v>-40538.4</v>
      </c>
      <c r="M42" s="25">
        <f t="shared" si="15"/>
        <v>-27614.6</v>
      </c>
      <c r="N42" s="25">
        <f>+N43+N46+N54+N55</f>
        <v>-895639.4</v>
      </c>
    </row>
    <row r="43" spans="1:14" ht="18.75" customHeight="1">
      <c r="A43" s="17" t="s">
        <v>60</v>
      </c>
      <c r="B43" s="26">
        <f>B44+B45</f>
        <v>-101745</v>
      </c>
      <c r="C43" s="26">
        <f>C44+C45</f>
        <v>-103329.6</v>
      </c>
      <c r="D43" s="26">
        <f>D44+D45</f>
        <v>-80924.8</v>
      </c>
      <c r="E43" s="26">
        <f>E44+E45</f>
        <v>-8257.4</v>
      </c>
      <c r="F43" s="26">
        <f aca="true" t="shared" si="16" ref="F43:M43">F44+F45</f>
        <v>-64436.6</v>
      </c>
      <c r="G43" s="26">
        <f t="shared" si="16"/>
        <v>-116215.4</v>
      </c>
      <c r="H43" s="26">
        <f t="shared" si="16"/>
        <v>-130872</v>
      </c>
      <c r="I43" s="26">
        <f t="shared" si="16"/>
        <v>-66975</v>
      </c>
      <c r="J43" s="26">
        <f t="shared" si="16"/>
        <v>-83638</v>
      </c>
      <c r="K43" s="26">
        <f t="shared" si="16"/>
        <v>-70592.6</v>
      </c>
      <c r="L43" s="26">
        <f t="shared" si="16"/>
        <v>-40538.4</v>
      </c>
      <c r="M43" s="26">
        <f t="shared" si="16"/>
        <v>-27614.6</v>
      </c>
      <c r="N43" s="25">
        <f aca="true" t="shared" si="17" ref="N43:N55">SUM(B43:M43)</f>
        <v>-895139.4</v>
      </c>
    </row>
    <row r="44" spans="1:25" ht="18.75" customHeight="1">
      <c r="A44" s="13" t="s">
        <v>61</v>
      </c>
      <c r="B44" s="20">
        <f>ROUND(-B9*$D$3,2)</f>
        <v>-101745</v>
      </c>
      <c r="C44" s="20">
        <f>ROUND(-C9*$D$3,2)</f>
        <v>-103329.6</v>
      </c>
      <c r="D44" s="20">
        <f>ROUND(-D9*$D$3,2)</f>
        <v>-80924.8</v>
      </c>
      <c r="E44" s="20">
        <f>ROUND(-E9*$D$3,2)</f>
        <v>-8257.4</v>
      </c>
      <c r="F44" s="20">
        <f aca="true" t="shared" si="18" ref="F44:M44">ROUND(-F9*$D$3,2)</f>
        <v>-64436.6</v>
      </c>
      <c r="G44" s="20">
        <f t="shared" si="18"/>
        <v>-116215.4</v>
      </c>
      <c r="H44" s="20">
        <f t="shared" si="18"/>
        <v>-130872</v>
      </c>
      <c r="I44" s="20">
        <f t="shared" si="18"/>
        <v>-66975</v>
      </c>
      <c r="J44" s="20">
        <f t="shared" si="18"/>
        <v>-83638</v>
      </c>
      <c r="K44" s="20">
        <f t="shared" si="18"/>
        <v>-70592.6</v>
      </c>
      <c r="L44" s="20">
        <f t="shared" si="18"/>
        <v>-40538.4</v>
      </c>
      <c r="M44" s="20">
        <f t="shared" si="18"/>
        <v>-27614.6</v>
      </c>
      <c r="N44" s="47">
        <f t="shared" si="17"/>
        <v>-895139.4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888967.3440969799</v>
      </c>
      <c r="C57" s="29">
        <f t="shared" si="21"/>
        <v>611499.0599025</v>
      </c>
      <c r="D57" s="29">
        <f t="shared" si="21"/>
        <v>626149.214201</v>
      </c>
      <c r="E57" s="29">
        <f t="shared" si="21"/>
        <v>127390.9833536</v>
      </c>
      <c r="F57" s="29">
        <f t="shared" si="21"/>
        <v>616814.5731940501</v>
      </c>
      <c r="G57" s="29">
        <f t="shared" si="21"/>
        <v>742341.604</v>
      </c>
      <c r="H57" s="29">
        <f t="shared" si="21"/>
        <v>758801.4356</v>
      </c>
      <c r="I57" s="29">
        <f t="shared" si="21"/>
        <v>713837.0387048</v>
      </c>
      <c r="J57" s="29">
        <f t="shared" si="21"/>
        <v>540386.7340988</v>
      </c>
      <c r="K57" s="29">
        <f t="shared" si="21"/>
        <v>679444.3996476801</v>
      </c>
      <c r="L57" s="29">
        <f t="shared" si="21"/>
        <v>310342.10134699993</v>
      </c>
      <c r="M57" s="29">
        <f t="shared" si="21"/>
        <v>183590.31828928</v>
      </c>
      <c r="N57" s="29">
        <f>SUM(B57:M57)</f>
        <v>6799564.806435689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888967.3400000001</v>
      </c>
      <c r="C60" s="36">
        <f aca="true" t="shared" si="22" ref="C60:M60">SUM(C61:C74)</f>
        <v>611499.06</v>
      </c>
      <c r="D60" s="36">
        <f t="shared" si="22"/>
        <v>626149.22</v>
      </c>
      <c r="E60" s="36">
        <f t="shared" si="22"/>
        <v>127390.98</v>
      </c>
      <c r="F60" s="36">
        <f t="shared" si="22"/>
        <v>616814.57</v>
      </c>
      <c r="G60" s="36">
        <f t="shared" si="22"/>
        <v>742341.6</v>
      </c>
      <c r="H60" s="36">
        <f t="shared" si="22"/>
        <v>758801.44</v>
      </c>
      <c r="I60" s="36">
        <f t="shared" si="22"/>
        <v>713837.03</v>
      </c>
      <c r="J60" s="36">
        <f t="shared" si="22"/>
        <v>540386.73</v>
      </c>
      <c r="K60" s="36">
        <f t="shared" si="22"/>
        <v>679444.4</v>
      </c>
      <c r="L60" s="36">
        <f t="shared" si="22"/>
        <v>310342.1</v>
      </c>
      <c r="M60" s="36">
        <f t="shared" si="22"/>
        <v>183590.32</v>
      </c>
      <c r="N60" s="29">
        <f>SUM(N61:N74)</f>
        <v>6799564.790000001</v>
      </c>
    </row>
    <row r="61" spans="1:15" ht="18.75" customHeight="1">
      <c r="A61" s="17" t="s">
        <v>75</v>
      </c>
      <c r="B61" s="36">
        <v>170210.68</v>
      </c>
      <c r="C61" s="36">
        <v>180485.55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350696.23</v>
      </c>
      <c r="O61"/>
    </row>
    <row r="62" spans="1:15" ht="18.75" customHeight="1">
      <c r="A62" s="17" t="s">
        <v>76</v>
      </c>
      <c r="B62" s="36">
        <v>718756.66</v>
      </c>
      <c r="C62" s="36">
        <v>431013.51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1149770.17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626149.22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626149.22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127390.98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127390.98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616814.57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616814.57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742341.6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742341.6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597380.49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597380.49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161420.95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161420.95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713837.03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713837.03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540386.73</v>
      </c>
      <c r="K70" s="35">
        <v>0</v>
      </c>
      <c r="L70" s="35">
        <v>0</v>
      </c>
      <c r="M70" s="35">
        <v>0</v>
      </c>
      <c r="N70" s="29">
        <f t="shared" si="23"/>
        <v>540386.73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679444.4</v>
      </c>
      <c r="L71" s="35">
        <v>0</v>
      </c>
      <c r="M71" s="62"/>
      <c r="N71" s="26">
        <f t="shared" si="23"/>
        <v>679444.4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310342.1</v>
      </c>
      <c r="M72" s="35">
        <v>0</v>
      </c>
      <c r="N72" s="29">
        <f t="shared" si="23"/>
        <v>310342.1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183590.32</v>
      </c>
      <c r="N73" s="26">
        <f t="shared" si="23"/>
        <v>183590.32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2.278895504484577</v>
      </c>
      <c r="C78" s="45">
        <v>2.2290586402862553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1.9791495960141046</v>
      </c>
      <c r="C79" s="45">
        <v>1.8666104235857284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1.8148784026899643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2.5258525129152387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2.119366145557194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1.6806111341659165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1.9767381766688379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1.9337882890315312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1.9201744034094372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2.1628773936239236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2.0678240386407074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2.4554268813645903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2.4051668692480614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2017-01-04T11:33:54Z</dcterms:modified>
  <cp:category/>
  <cp:version/>
  <cp:contentType/>
  <cp:contentStatus/>
</cp:coreProperties>
</file>