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<sst xmlns="http://schemas.openxmlformats.org/spreadsheetml/2006/main" count="105" uniqueCount="103">
  <si>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</si>
  <si>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</si>
  <si>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</si>
  <si>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</si>
  <si>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</si>
  <si>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</si>
  <si>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</si>
  <si>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</si>
  <si>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</si>
  <si>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</si>
  <si>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</si>
  <si>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</si>
  <si>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</si>
  <si>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</si>
  <si>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</si>
  <si>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</si>
  <si>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</si>
  <si>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</si>
  <si>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</si>
  <si>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</si>
  <si>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</si>
  <si>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</si>
  <si>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</si>
  <si>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</si>
  <si>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</si>
  <si>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</si>
  <si>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</si>
  <si>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</si>
  <si>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</si>
  <si>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</si>
  <si>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</si>
  <si>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</si>
  <si>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</si>
  <si>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</si>
  <si>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</si>
  <si>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</si>
  <si>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</si>
  <si>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</si>
  <si>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</si>
  <si>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</si>
  <si>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</si>
  <si>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</si>
  <si>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</si>
  <si>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</si>
  <si>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</si>
  <si>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</si>
  <si>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</si>
  <si>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</si>
  <si>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</si>
  <si>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</si>
  <si>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</si>
  <si>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</si>
  <si>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</si>
  <si>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</si>
  <si>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</si>
  <si>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</si>
  <si>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</si>
  <si>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</si>
  <si>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</si>
  <si>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</si>
  <si>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</si>
  <si>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</si>
  <si>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</si>
  <si>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</si>
  <si>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</si>
  <si>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</si>
  <si>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</si>
  <si>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</si>
  <si>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</si>
  <si>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</si>
  <si>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</si>
  <si>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</si>
  <si>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</si>
  <si>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</si>
  <si>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</si>
  <si>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</si>
  <si>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</si>
  <si>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</si>
  <si>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</si>
  <si>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</si>
  <si>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</si>
  <si>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</si>
  <si>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</si>
  <si>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</si>
  <si>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</si>
  <si>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</si>
  <si>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</si>
  <si>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</si>
  <si>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</si>
  <si>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</si>
  <si>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</si>
  <si>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</si>
  <si>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</si>
  <si>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</si>
  <si>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</si>
  <si>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</si>
  <si>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</si>
  <si>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</si>
  <si>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</si>
  <si>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</si>
  <si>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</si>
  <si>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</si>
  <si>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20/12/16 - VENCIMENTO 04/01/17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</si>
</sst>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3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52" sqref="D52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497989</v>
      </c>
      <c r="C7" s="10">
        <f>C8+C20+C24</f>
        <v>365381</v>
      </c>
      <c r="D7" s="10">
        <f>D8+D20+D24</f>
        <v>378421</v>
      </c>
      <c r="E7" s="10">
        <f>E8+E20+E24</f>
        <v>56666</v>
      </c>
      <c r="F7" s="10">
        <f aca="true" t="shared" si="0" ref="F7:M7">F8+F20+F24</f>
        <v>317989</v>
      </c>
      <c r="G7" s="10">
        <f t="shared" si="0"/>
        <v>508410</v>
      </c>
      <c r="H7" s="10">
        <f t="shared" si="0"/>
        <v>460555</v>
      </c>
      <c r="I7" s="10">
        <f t="shared" si="0"/>
        <v>414667</v>
      </c>
      <c r="J7" s="10">
        <f t="shared" si="0"/>
        <v>296821</v>
      </c>
      <c r="K7" s="10">
        <f t="shared" si="0"/>
        <v>367749</v>
      </c>
      <c r="L7" s="10">
        <f t="shared" si="0"/>
        <v>148851</v>
      </c>
      <c r="M7" s="10">
        <f t="shared" si="0"/>
        <v>88864</v>
      </c>
      <c r="N7" s="10">
        <f>+N8+N20+N24</f>
        <v>3902363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240200</v>
      </c>
      <c r="C8" s="12">
        <f>+C9+C12+C16</f>
        <v>186575</v>
      </c>
      <c r="D8" s="12">
        <f>+D9+D12+D16</f>
        <v>211297</v>
      </c>
      <c r="E8" s="12">
        <f>+E9+E12+E16</f>
        <v>28642</v>
      </c>
      <c r="F8" s="12">
        <f aca="true" t="shared" si="1" ref="F8:M8">+F9+F12+F16</f>
        <v>163456</v>
      </c>
      <c r="G8" s="12">
        <f t="shared" si="1"/>
        <v>264468</v>
      </c>
      <c r="H8" s="12">
        <f t="shared" si="1"/>
        <v>233661</v>
      </c>
      <c r="I8" s="12">
        <f t="shared" si="1"/>
        <v>217767</v>
      </c>
      <c r="J8" s="12">
        <f t="shared" si="1"/>
        <v>155749</v>
      </c>
      <c r="K8" s="12">
        <f t="shared" si="1"/>
        <v>184632</v>
      </c>
      <c r="L8" s="12">
        <f t="shared" si="1"/>
        <v>81556</v>
      </c>
      <c r="M8" s="12">
        <f t="shared" si="1"/>
        <v>51566</v>
      </c>
      <c r="N8" s="12">
        <f>SUM(B8:M8)</f>
        <v>2019569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25851</v>
      </c>
      <c r="C9" s="14">
        <v>25529</v>
      </c>
      <c r="D9" s="14">
        <v>19538</v>
      </c>
      <c r="E9" s="14">
        <v>2100</v>
      </c>
      <c r="F9" s="14">
        <v>15933</v>
      </c>
      <c r="G9" s="14">
        <v>29143</v>
      </c>
      <c r="H9" s="14">
        <v>33427</v>
      </c>
      <c r="I9" s="14">
        <v>16708</v>
      </c>
      <c r="J9" s="14">
        <v>21390</v>
      </c>
      <c r="K9" s="14">
        <v>17896</v>
      </c>
      <c r="L9" s="14">
        <v>10350</v>
      </c>
      <c r="M9" s="14">
        <v>7264</v>
      </c>
      <c r="N9" s="12">
        <f aca="true" t="shared" si="2" ref="N9:N19">SUM(B9:M9)</f>
        <v>225129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25851</v>
      </c>
      <c r="C10" s="14">
        <f>+C9-C11</f>
        <v>25529</v>
      </c>
      <c r="D10" s="14">
        <f>+D9-D11</f>
        <v>19538</v>
      </c>
      <c r="E10" s="14">
        <f>+E9-E11</f>
        <v>2100</v>
      </c>
      <c r="F10" s="14">
        <f aca="true" t="shared" si="3" ref="F10:M10">+F9-F11</f>
        <v>15933</v>
      </c>
      <c r="G10" s="14">
        <f t="shared" si="3"/>
        <v>29143</v>
      </c>
      <c r="H10" s="14">
        <f t="shared" si="3"/>
        <v>33427</v>
      </c>
      <c r="I10" s="14">
        <f t="shared" si="3"/>
        <v>16708</v>
      </c>
      <c r="J10" s="14">
        <f t="shared" si="3"/>
        <v>21390</v>
      </c>
      <c r="K10" s="14">
        <f t="shared" si="3"/>
        <v>17896</v>
      </c>
      <c r="L10" s="14">
        <f t="shared" si="3"/>
        <v>10350</v>
      </c>
      <c r="M10" s="14">
        <f t="shared" si="3"/>
        <v>7264</v>
      </c>
      <c r="N10" s="12">
        <f t="shared" si="2"/>
        <v>225129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178323</v>
      </c>
      <c r="C12" s="14">
        <f>C13+C14+C15</f>
        <v>136480</v>
      </c>
      <c r="D12" s="14">
        <f>D13+D14+D15</f>
        <v>164032</v>
      </c>
      <c r="E12" s="14">
        <f>E13+E14+E15</f>
        <v>22868</v>
      </c>
      <c r="F12" s="14">
        <f aca="true" t="shared" si="4" ref="F12:M12">F13+F14+F15</f>
        <v>124805</v>
      </c>
      <c r="G12" s="14">
        <f t="shared" si="4"/>
        <v>199079</v>
      </c>
      <c r="H12" s="14">
        <f t="shared" si="4"/>
        <v>168665</v>
      </c>
      <c r="I12" s="14">
        <f t="shared" si="4"/>
        <v>167324</v>
      </c>
      <c r="J12" s="14">
        <f t="shared" si="4"/>
        <v>111854</v>
      </c>
      <c r="K12" s="14">
        <f t="shared" si="4"/>
        <v>134757</v>
      </c>
      <c r="L12" s="14">
        <f t="shared" si="4"/>
        <v>60248</v>
      </c>
      <c r="M12" s="14">
        <f t="shared" si="4"/>
        <v>38263</v>
      </c>
      <c r="N12" s="12">
        <f t="shared" si="2"/>
        <v>1506698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92537</v>
      </c>
      <c r="C13" s="14">
        <v>72323</v>
      </c>
      <c r="D13" s="14">
        <v>83319</v>
      </c>
      <c r="E13" s="14">
        <v>12007</v>
      </c>
      <c r="F13" s="14">
        <v>63383</v>
      </c>
      <c r="G13" s="14">
        <v>102550</v>
      </c>
      <c r="H13" s="14">
        <v>91570</v>
      </c>
      <c r="I13" s="14">
        <v>88561</v>
      </c>
      <c r="J13" s="14">
        <v>57432</v>
      </c>
      <c r="K13" s="14">
        <v>69223</v>
      </c>
      <c r="L13" s="14">
        <v>30487</v>
      </c>
      <c r="M13" s="14">
        <v>18789</v>
      </c>
      <c r="N13" s="12">
        <f t="shared" si="2"/>
        <v>782181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83045</v>
      </c>
      <c r="C14" s="14">
        <v>60992</v>
      </c>
      <c r="D14" s="14">
        <v>78881</v>
      </c>
      <c r="E14" s="14">
        <v>10419</v>
      </c>
      <c r="F14" s="14">
        <v>59241</v>
      </c>
      <c r="G14" s="14">
        <v>91712</v>
      </c>
      <c r="H14" s="14">
        <v>74049</v>
      </c>
      <c r="I14" s="14">
        <v>77017</v>
      </c>
      <c r="J14" s="14">
        <v>52447</v>
      </c>
      <c r="K14" s="14">
        <v>63795</v>
      </c>
      <c r="L14" s="14">
        <v>28727</v>
      </c>
      <c r="M14" s="14">
        <v>18940</v>
      </c>
      <c r="N14" s="12">
        <f t="shared" si="2"/>
        <v>699265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2741</v>
      </c>
      <c r="C15" s="14">
        <v>3165</v>
      </c>
      <c r="D15" s="14">
        <v>1832</v>
      </c>
      <c r="E15" s="14">
        <v>442</v>
      </c>
      <c r="F15" s="14">
        <v>2181</v>
      </c>
      <c r="G15" s="14">
        <v>4817</v>
      </c>
      <c r="H15" s="14">
        <v>3046</v>
      </c>
      <c r="I15" s="14">
        <v>1746</v>
      </c>
      <c r="J15" s="14">
        <v>1975</v>
      </c>
      <c r="K15" s="14">
        <v>1739</v>
      </c>
      <c r="L15" s="14">
        <v>1034</v>
      </c>
      <c r="M15" s="14">
        <v>534</v>
      </c>
      <c r="N15" s="12">
        <f t="shared" si="2"/>
        <v>25252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36026</v>
      </c>
      <c r="C16" s="14">
        <f>C17+C18+C19</f>
        <v>24566</v>
      </c>
      <c r="D16" s="14">
        <f>D17+D18+D19</f>
        <v>27727</v>
      </c>
      <c r="E16" s="14">
        <f>E17+E18+E19</f>
        <v>3674</v>
      </c>
      <c r="F16" s="14">
        <f aca="true" t="shared" si="5" ref="F16:M16">F17+F18+F19</f>
        <v>22718</v>
      </c>
      <c r="G16" s="14">
        <f t="shared" si="5"/>
        <v>36246</v>
      </c>
      <c r="H16" s="14">
        <f t="shared" si="5"/>
        <v>31569</v>
      </c>
      <c r="I16" s="14">
        <f t="shared" si="5"/>
        <v>33735</v>
      </c>
      <c r="J16" s="14">
        <f t="shared" si="5"/>
        <v>22505</v>
      </c>
      <c r="K16" s="14">
        <f t="shared" si="5"/>
        <v>31979</v>
      </c>
      <c r="L16" s="14">
        <f t="shared" si="5"/>
        <v>10958</v>
      </c>
      <c r="M16" s="14">
        <f t="shared" si="5"/>
        <v>6039</v>
      </c>
      <c r="N16" s="12">
        <f t="shared" si="2"/>
        <v>287742</v>
      </c>
    </row>
    <row r="17" spans="1:25" ht="18.75" customHeight="1">
      <c r="A17" s="15" t="s">
        <v>16</v>
      </c>
      <c r="B17" s="14">
        <v>18582</v>
      </c>
      <c r="C17" s="14">
        <v>13496</v>
      </c>
      <c r="D17" s="14">
        <v>12439</v>
      </c>
      <c r="E17" s="14">
        <v>1884</v>
      </c>
      <c r="F17" s="14">
        <v>11230</v>
      </c>
      <c r="G17" s="14">
        <v>18893</v>
      </c>
      <c r="H17" s="14">
        <v>16587</v>
      </c>
      <c r="I17" s="14">
        <v>17607</v>
      </c>
      <c r="J17" s="14">
        <v>11145</v>
      </c>
      <c r="K17" s="14">
        <v>16231</v>
      </c>
      <c r="L17" s="14">
        <v>5693</v>
      </c>
      <c r="M17" s="14">
        <v>2942</v>
      </c>
      <c r="N17" s="12">
        <f t="shared" si="2"/>
        <v>146729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17035</v>
      </c>
      <c r="C18" s="14">
        <v>10632</v>
      </c>
      <c r="D18" s="14">
        <v>15015</v>
      </c>
      <c r="E18" s="14">
        <v>1751</v>
      </c>
      <c r="F18" s="14">
        <v>11167</v>
      </c>
      <c r="G18" s="14">
        <v>16677</v>
      </c>
      <c r="H18" s="14">
        <v>14556</v>
      </c>
      <c r="I18" s="14">
        <v>15887</v>
      </c>
      <c r="J18" s="14">
        <v>11071</v>
      </c>
      <c r="K18" s="14">
        <v>15551</v>
      </c>
      <c r="L18" s="14">
        <v>5142</v>
      </c>
      <c r="M18" s="14">
        <v>3021</v>
      </c>
      <c r="N18" s="12">
        <f t="shared" si="2"/>
        <v>137505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409</v>
      </c>
      <c r="C19" s="14">
        <v>438</v>
      </c>
      <c r="D19" s="14">
        <v>273</v>
      </c>
      <c r="E19" s="14">
        <v>39</v>
      </c>
      <c r="F19" s="14">
        <v>321</v>
      </c>
      <c r="G19" s="14">
        <v>676</v>
      </c>
      <c r="H19" s="14">
        <v>426</v>
      </c>
      <c r="I19" s="14">
        <v>241</v>
      </c>
      <c r="J19" s="14">
        <v>289</v>
      </c>
      <c r="K19" s="14">
        <v>197</v>
      </c>
      <c r="L19" s="14">
        <v>123</v>
      </c>
      <c r="M19" s="14">
        <v>76</v>
      </c>
      <c r="N19" s="12">
        <f t="shared" si="2"/>
        <v>3508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132425</v>
      </c>
      <c r="C20" s="18">
        <f>C21+C22+C23</f>
        <v>82077</v>
      </c>
      <c r="D20" s="18">
        <f>D21+D22+D23</f>
        <v>75454</v>
      </c>
      <c r="E20" s="18">
        <f>E21+E22+E23</f>
        <v>11436</v>
      </c>
      <c r="F20" s="18">
        <f aca="true" t="shared" si="6" ref="F20:M20">F21+F22+F23</f>
        <v>65566</v>
      </c>
      <c r="G20" s="18">
        <f t="shared" si="6"/>
        <v>105712</v>
      </c>
      <c r="H20" s="18">
        <f t="shared" si="6"/>
        <v>110041</v>
      </c>
      <c r="I20" s="18">
        <f t="shared" si="6"/>
        <v>104500</v>
      </c>
      <c r="J20" s="18">
        <f t="shared" si="6"/>
        <v>67858</v>
      </c>
      <c r="K20" s="18">
        <f t="shared" si="6"/>
        <v>104072</v>
      </c>
      <c r="L20" s="18">
        <f t="shared" si="6"/>
        <v>40004</v>
      </c>
      <c r="M20" s="18">
        <f t="shared" si="6"/>
        <v>22718</v>
      </c>
      <c r="N20" s="12">
        <f aca="true" t="shared" si="7" ref="N20:N26">SUM(B20:M20)</f>
        <v>921863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75624</v>
      </c>
      <c r="C21" s="14">
        <v>50284</v>
      </c>
      <c r="D21" s="14">
        <v>46264</v>
      </c>
      <c r="E21" s="14">
        <v>7028</v>
      </c>
      <c r="F21" s="14">
        <v>38659</v>
      </c>
      <c r="G21" s="14">
        <v>64175</v>
      </c>
      <c r="H21" s="14">
        <v>67378</v>
      </c>
      <c r="I21" s="14">
        <v>62514</v>
      </c>
      <c r="J21" s="14">
        <v>39594</v>
      </c>
      <c r="K21" s="14">
        <v>58367</v>
      </c>
      <c r="L21" s="14">
        <v>22508</v>
      </c>
      <c r="M21" s="14">
        <v>12424</v>
      </c>
      <c r="N21" s="12">
        <f t="shared" si="7"/>
        <v>544819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55215</v>
      </c>
      <c r="C22" s="14">
        <v>30478</v>
      </c>
      <c r="D22" s="14">
        <v>28491</v>
      </c>
      <c r="E22" s="14">
        <v>4219</v>
      </c>
      <c r="F22" s="14">
        <v>26010</v>
      </c>
      <c r="G22" s="14">
        <v>39664</v>
      </c>
      <c r="H22" s="14">
        <v>41325</v>
      </c>
      <c r="I22" s="14">
        <v>41027</v>
      </c>
      <c r="J22" s="14">
        <v>27369</v>
      </c>
      <c r="K22" s="14">
        <v>44581</v>
      </c>
      <c r="L22" s="14">
        <v>16956</v>
      </c>
      <c r="M22" s="14">
        <v>10020</v>
      </c>
      <c r="N22" s="12">
        <f t="shared" si="7"/>
        <v>365355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1586</v>
      </c>
      <c r="C23" s="14">
        <v>1315</v>
      </c>
      <c r="D23" s="14">
        <v>699</v>
      </c>
      <c r="E23" s="14">
        <v>189</v>
      </c>
      <c r="F23" s="14">
        <v>897</v>
      </c>
      <c r="G23" s="14">
        <v>1873</v>
      </c>
      <c r="H23" s="14">
        <v>1338</v>
      </c>
      <c r="I23" s="14">
        <v>959</v>
      </c>
      <c r="J23" s="14">
        <v>895</v>
      </c>
      <c r="K23" s="14">
        <v>1124</v>
      </c>
      <c r="L23" s="14">
        <v>540</v>
      </c>
      <c r="M23" s="14">
        <v>274</v>
      </c>
      <c r="N23" s="12">
        <f t="shared" si="7"/>
        <v>11689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125364</v>
      </c>
      <c r="C24" s="14">
        <f>C25+C26</f>
        <v>96729</v>
      </c>
      <c r="D24" s="14">
        <f>D25+D26</f>
        <v>91670</v>
      </c>
      <c r="E24" s="14">
        <f>E25+E26</f>
        <v>16588</v>
      </c>
      <c r="F24" s="14">
        <f aca="true" t="shared" si="8" ref="F24:M24">F25+F26</f>
        <v>88967</v>
      </c>
      <c r="G24" s="14">
        <f t="shared" si="8"/>
        <v>138230</v>
      </c>
      <c r="H24" s="14">
        <f t="shared" si="8"/>
        <v>116853</v>
      </c>
      <c r="I24" s="14">
        <f t="shared" si="8"/>
        <v>92400</v>
      </c>
      <c r="J24" s="14">
        <f t="shared" si="8"/>
        <v>73214</v>
      </c>
      <c r="K24" s="14">
        <f t="shared" si="8"/>
        <v>79045</v>
      </c>
      <c r="L24" s="14">
        <f t="shared" si="8"/>
        <v>27291</v>
      </c>
      <c r="M24" s="14">
        <f t="shared" si="8"/>
        <v>14580</v>
      </c>
      <c r="N24" s="12">
        <f t="shared" si="7"/>
        <v>960931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73729</v>
      </c>
      <c r="C25" s="14">
        <v>61343</v>
      </c>
      <c r="D25" s="14">
        <v>56646</v>
      </c>
      <c r="E25" s="14">
        <v>11124</v>
      </c>
      <c r="F25" s="14">
        <v>56659</v>
      </c>
      <c r="G25" s="14">
        <v>88492</v>
      </c>
      <c r="H25" s="14">
        <v>77366</v>
      </c>
      <c r="I25" s="14">
        <v>54031</v>
      </c>
      <c r="J25" s="14">
        <v>46723</v>
      </c>
      <c r="K25" s="14">
        <v>47353</v>
      </c>
      <c r="L25" s="14">
        <v>16196</v>
      </c>
      <c r="M25" s="14">
        <v>8006</v>
      </c>
      <c r="N25" s="12">
        <f t="shared" si="7"/>
        <v>597668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51635</v>
      </c>
      <c r="C26" s="14">
        <v>35386</v>
      </c>
      <c r="D26" s="14">
        <v>35024</v>
      </c>
      <c r="E26" s="14">
        <v>5464</v>
      </c>
      <c r="F26" s="14">
        <v>32308</v>
      </c>
      <c r="G26" s="14">
        <v>49738</v>
      </c>
      <c r="H26" s="14">
        <v>39487</v>
      </c>
      <c r="I26" s="14">
        <v>38369</v>
      </c>
      <c r="J26" s="14">
        <v>26491</v>
      </c>
      <c r="K26" s="14">
        <v>31692</v>
      </c>
      <c r="L26" s="14">
        <v>11095</v>
      </c>
      <c r="M26" s="14">
        <v>6574</v>
      </c>
      <c r="N26" s="12">
        <f t="shared" si="7"/>
        <v>363263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1010691.5460199399</v>
      </c>
      <c r="C36" s="61">
        <f aca="true" t="shared" si="11" ref="C36:M36">C37+C38+C39+C40</f>
        <v>716540.8286204999</v>
      </c>
      <c r="D36" s="61">
        <f t="shared" si="11"/>
        <v>696944.02317105</v>
      </c>
      <c r="E36" s="61">
        <f t="shared" si="11"/>
        <v>143094.31345439996</v>
      </c>
      <c r="F36" s="61">
        <f t="shared" si="11"/>
        <v>673958.3328374501</v>
      </c>
      <c r="G36" s="61">
        <f t="shared" si="11"/>
        <v>854452.2740000001</v>
      </c>
      <c r="H36" s="61">
        <f t="shared" si="11"/>
        <v>905999.8595</v>
      </c>
      <c r="I36" s="61">
        <f t="shared" si="11"/>
        <v>796182.6643705999</v>
      </c>
      <c r="J36" s="61">
        <f t="shared" si="11"/>
        <v>641926.4464603</v>
      </c>
      <c r="K36" s="61">
        <f t="shared" si="11"/>
        <v>760404.12859024</v>
      </c>
      <c r="L36" s="61">
        <f t="shared" si="11"/>
        <v>365439.8098869299</v>
      </c>
      <c r="M36" s="61">
        <f t="shared" si="11"/>
        <v>213724.14275584</v>
      </c>
      <c r="N36" s="61">
        <f>N37+N38+N39+N40</f>
        <v>7779358.36966725</v>
      </c>
    </row>
    <row r="37" spans="1:14" ht="18.75" customHeight="1">
      <c r="A37" s="58" t="s">
        <v>55</v>
      </c>
      <c r="B37" s="55">
        <f aca="true" t="shared" si="12" ref="B37:M37">B29*B7</f>
        <v>1010519.2788</v>
      </c>
      <c r="C37" s="55">
        <f t="shared" si="12"/>
        <v>716292.9123999999</v>
      </c>
      <c r="D37" s="55">
        <f t="shared" si="12"/>
        <v>686758.4308</v>
      </c>
      <c r="E37" s="55">
        <f t="shared" si="12"/>
        <v>142803.98659999997</v>
      </c>
      <c r="F37" s="55">
        <f t="shared" si="12"/>
        <v>673818.6910000001</v>
      </c>
      <c r="G37" s="55">
        <f t="shared" si="12"/>
        <v>854383.005</v>
      </c>
      <c r="H37" s="55">
        <f t="shared" si="12"/>
        <v>905681.4075</v>
      </c>
      <c r="I37" s="55">
        <f t="shared" si="12"/>
        <v>795994.7731999999</v>
      </c>
      <c r="J37" s="55">
        <f t="shared" si="12"/>
        <v>641697.3199</v>
      </c>
      <c r="K37" s="55">
        <f t="shared" si="12"/>
        <v>760100.4081</v>
      </c>
      <c r="L37" s="55">
        <f t="shared" si="12"/>
        <v>365265.4689</v>
      </c>
      <c r="M37" s="55">
        <f t="shared" si="12"/>
        <v>213655.7152</v>
      </c>
      <c r="N37" s="57">
        <f>SUM(B37:M37)</f>
        <v>7766971.397399999</v>
      </c>
    </row>
    <row r="38" spans="1:14" ht="18.75" customHeight="1">
      <c r="A38" s="58" t="s">
        <v>56</v>
      </c>
      <c r="B38" s="55">
        <f aca="true" t="shared" si="13" ref="B38:M38">B30*B7</f>
        <v>-3084.81278006</v>
      </c>
      <c r="C38" s="55">
        <f t="shared" si="13"/>
        <v>-2144.6037794999997</v>
      </c>
      <c r="D38" s="55">
        <f t="shared" si="13"/>
        <v>-2100.21762895</v>
      </c>
      <c r="E38" s="55">
        <f t="shared" si="13"/>
        <v>-355.9531456</v>
      </c>
      <c r="F38" s="55">
        <f t="shared" si="13"/>
        <v>-2021.7581625500002</v>
      </c>
      <c r="G38" s="55">
        <f t="shared" si="13"/>
        <v>-2592.891</v>
      </c>
      <c r="H38" s="55">
        <f t="shared" si="13"/>
        <v>-2579.108</v>
      </c>
      <c r="I38" s="55">
        <f t="shared" si="13"/>
        <v>-2358.7088294</v>
      </c>
      <c r="J38" s="55">
        <f t="shared" si="13"/>
        <v>-1889.4734397</v>
      </c>
      <c r="K38" s="55">
        <f t="shared" si="13"/>
        <v>-2298.51950976</v>
      </c>
      <c r="L38" s="55">
        <f t="shared" si="13"/>
        <v>-1096.81901307</v>
      </c>
      <c r="M38" s="55">
        <f t="shared" si="13"/>
        <v>-650.61244416</v>
      </c>
      <c r="N38" s="25">
        <f>SUM(B38:M38)</f>
        <v>-23173.477732749998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10124.41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10124.41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-98233.8</v>
      </c>
      <c r="C42" s="25">
        <f aca="true" t="shared" si="15" ref="C42:M42">+C43+C46+C54+C55</f>
        <v>-97010.2</v>
      </c>
      <c r="D42" s="25">
        <f t="shared" si="15"/>
        <v>-74244.4</v>
      </c>
      <c r="E42" s="25">
        <f t="shared" si="15"/>
        <v>-7980</v>
      </c>
      <c r="F42" s="25">
        <f t="shared" si="15"/>
        <v>-60545.4</v>
      </c>
      <c r="G42" s="25">
        <f t="shared" si="15"/>
        <v>-110743.4</v>
      </c>
      <c r="H42" s="25">
        <f t="shared" si="15"/>
        <v>-127522.6</v>
      </c>
      <c r="I42" s="25">
        <f t="shared" si="15"/>
        <v>-63490.4</v>
      </c>
      <c r="J42" s="25">
        <f t="shared" si="15"/>
        <v>-81282</v>
      </c>
      <c r="K42" s="25">
        <f t="shared" si="15"/>
        <v>-68004.8</v>
      </c>
      <c r="L42" s="25">
        <f t="shared" si="15"/>
        <v>-39330</v>
      </c>
      <c r="M42" s="25">
        <f t="shared" si="15"/>
        <v>-27603.2</v>
      </c>
      <c r="N42" s="25">
        <f>+N43+N46+N54+N55</f>
        <v>-855990.2000000001</v>
      </c>
    </row>
    <row r="43" spans="1:14" ht="18.75" customHeight="1">
      <c r="A43" s="17" t="s">
        <v>60</v>
      </c>
      <c r="B43" s="26">
        <f>B44+B45</f>
        <v>-98233.8</v>
      </c>
      <c r="C43" s="26">
        <f>C44+C45</f>
        <v>-97010.2</v>
      </c>
      <c r="D43" s="26">
        <f>D44+D45</f>
        <v>-74244.4</v>
      </c>
      <c r="E43" s="26">
        <f>E44+E45</f>
        <v>-7980</v>
      </c>
      <c r="F43" s="26">
        <f aca="true" t="shared" si="16" ref="F43:M43">F44+F45</f>
        <v>-60545.4</v>
      </c>
      <c r="G43" s="26">
        <f t="shared" si="16"/>
        <v>-110743.4</v>
      </c>
      <c r="H43" s="26">
        <f t="shared" si="16"/>
        <v>-127022.6</v>
      </c>
      <c r="I43" s="26">
        <f t="shared" si="16"/>
        <v>-63490.4</v>
      </c>
      <c r="J43" s="26">
        <f t="shared" si="16"/>
        <v>-81282</v>
      </c>
      <c r="K43" s="26">
        <f t="shared" si="16"/>
        <v>-68004.8</v>
      </c>
      <c r="L43" s="26">
        <f t="shared" si="16"/>
        <v>-39330</v>
      </c>
      <c r="M43" s="26">
        <f t="shared" si="16"/>
        <v>-27603.2</v>
      </c>
      <c r="N43" s="25">
        <f aca="true" t="shared" si="17" ref="N43:N55">SUM(B43:M43)</f>
        <v>-855490.2000000001</v>
      </c>
    </row>
    <row r="44" spans="1:25" ht="18.75" customHeight="1">
      <c r="A44" s="13" t="s">
        <v>61</v>
      </c>
      <c r="B44" s="20">
        <f>ROUND(-B9*$D$3,2)</f>
        <v>-98233.8</v>
      </c>
      <c r="C44" s="20">
        <f>ROUND(-C9*$D$3,2)</f>
        <v>-97010.2</v>
      </c>
      <c r="D44" s="20">
        <f>ROUND(-D9*$D$3,2)</f>
        <v>-74244.4</v>
      </c>
      <c r="E44" s="20">
        <f>ROUND(-E9*$D$3,2)</f>
        <v>-7980</v>
      </c>
      <c r="F44" s="20">
        <f aca="true" t="shared" si="18" ref="F44:M44">ROUND(-F9*$D$3,2)</f>
        <v>-60545.4</v>
      </c>
      <c r="G44" s="20">
        <f t="shared" si="18"/>
        <v>-110743.4</v>
      </c>
      <c r="H44" s="20">
        <f t="shared" si="18"/>
        <v>-127022.6</v>
      </c>
      <c r="I44" s="20">
        <f t="shared" si="18"/>
        <v>-63490.4</v>
      </c>
      <c r="J44" s="20">
        <f t="shared" si="18"/>
        <v>-81282</v>
      </c>
      <c r="K44" s="20">
        <f t="shared" si="18"/>
        <v>-68004.8</v>
      </c>
      <c r="L44" s="20">
        <f t="shared" si="18"/>
        <v>-39330</v>
      </c>
      <c r="M44" s="20">
        <f t="shared" si="18"/>
        <v>-27603.2</v>
      </c>
      <c r="N44" s="47">
        <f t="shared" si="17"/>
        <v>-855490.2000000001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912457.7460199399</v>
      </c>
      <c r="C57" s="29">
        <f t="shared" si="21"/>
        <v>619530.6286205</v>
      </c>
      <c r="D57" s="29">
        <f t="shared" si="21"/>
        <v>622699.62317105</v>
      </c>
      <c r="E57" s="29">
        <f t="shared" si="21"/>
        <v>135114.31345439996</v>
      </c>
      <c r="F57" s="29">
        <f t="shared" si="21"/>
        <v>613412.9328374501</v>
      </c>
      <c r="G57" s="29">
        <f t="shared" si="21"/>
        <v>743708.8740000001</v>
      </c>
      <c r="H57" s="29">
        <f t="shared" si="21"/>
        <v>778477.2595</v>
      </c>
      <c r="I57" s="29">
        <f t="shared" si="21"/>
        <v>732692.2643705999</v>
      </c>
      <c r="J57" s="29">
        <f t="shared" si="21"/>
        <v>560644.4464603</v>
      </c>
      <c r="K57" s="29">
        <f t="shared" si="21"/>
        <v>692399.32859024</v>
      </c>
      <c r="L57" s="29">
        <f t="shared" si="21"/>
        <v>326109.8098869299</v>
      </c>
      <c r="M57" s="29">
        <f t="shared" si="21"/>
        <v>186120.94275584</v>
      </c>
      <c r="N57" s="29">
        <f>SUM(B57:M57)</f>
        <v>6923368.169667249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912457.75</v>
      </c>
      <c r="C60" s="36">
        <f aca="true" t="shared" si="22" ref="C60:M60">SUM(C61:C74)</f>
        <v>619530.64</v>
      </c>
      <c r="D60" s="36">
        <f t="shared" si="22"/>
        <v>622699.62</v>
      </c>
      <c r="E60" s="36">
        <f t="shared" si="22"/>
        <v>135114.32</v>
      </c>
      <c r="F60" s="36">
        <f t="shared" si="22"/>
        <v>613412.93</v>
      </c>
      <c r="G60" s="36">
        <f t="shared" si="22"/>
        <v>743708.88</v>
      </c>
      <c r="H60" s="36">
        <f t="shared" si="22"/>
        <v>778477.25</v>
      </c>
      <c r="I60" s="36">
        <f t="shared" si="22"/>
        <v>732692.27</v>
      </c>
      <c r="J60" s="36">
        <f t="shared" si="22"/>
        <v>560644.45</v>
      </c>
      <c r="K60" s="36">
        <f t="shared" si="22"/>
        <v>692399.33</v>
      </c>
      <c r="L60" s="36">
        <f t="shared" si="22"/>
        <v>326109.81</v>
      </c>
      <c r="M60" s="36">
        <f t="shared" si="22"/>
        <v>186120.95</v>
      </c>
      <c r="N60" s="29">
        <f>SUM(N61:N74)</f>
        <v>6923368.2</v>
      </c>
    </row>
    <row r="61" spans="1:15" ht="18.75" customHeight="1">
      <c r="A61" s="17" t="s">
        <v>75</v>
      </c>
      <c r="B61" s="36">
        <v>178324.22</v>
      </c>
      <c r="C61" s="36">
        <v>183469.27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361793.49</v>
      </c>
      <c r="O61"/>
    </row>
    <row r="62" spans="1:15" ht="18.75" customHeight="1">
      <c r="A62" s="17" t="s">
        <v>76</v>
      </c>
      <c r="B62" s="36">
        <v>734133.53</v>
      </c>
      <c r="C62" s="36">
        <v>436061.37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1170194.9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622699.62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622699.62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135114.32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135114.32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613412.93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613412.93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743708.88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743708.88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610213.46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610213.46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168263.79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168263.79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732692.27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732692.27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560644.45</v>
      </c>
      <c r="K70" s="35">
        <v>0</v>
      </c>
      <c r="L70" s="35">
        <v>0</v>
      </c>
      <c r="M70" s="35">
        <v>0</v>
      </c>
      <c r="N70" s="29">
        <f t="shared" si="23"/>
        <v>560644.45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692399.33</v>
      </c>
      <c r="L71" s="35">
        <v>0</v>
      </c>
      <c r="M71" s="62"/>
      <c r="N71" s="26">
        <f t="shared" si="23"/>
        <v>692399.33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326109.81</v>
      </c>
      <c r="M72" s="35">
        <v>0</v>
      </c>
      <c r="N72" s="29">
        <f t="shared" si="23"/>
        <v>326109.81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186120.95</v>
      </c>
      <c r="N73" s="26">
        <f t="shared" si="23"/>
        <v>186120.95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2.271275066821615</v>
      </c>
      <c r="C78" s="45">
        <v>2.2293460796469478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1.979051095671932</v>
      </c>
      <c r="C79" s="45">
        <v>1.866593018048858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1.8149616780544684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2.525223475353827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2.119439140465394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1.6806362463366182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1.9768692817237732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1.9335625265980705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1.9200531133912269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2.162671935140371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2.067725890730471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2.4550712449827676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2.405070025610371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2017-01-03T11:55:56Z</dcterms:modified>
  <cp:category/>
  <cp:version/>
  <cp:contentType/>
  <cp:contentStatus/>
</cp:coreProperties>
</file>