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<sst xmlns="http://schemas.openxmlformats.org/spreadsheetml/2006/main" count="105" uniqueCount="103">
  <si>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</si>
  <si>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</si>
  <si>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</si>
  <si>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</si>
  <si>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</si>
  <si>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</si>
  <si>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</si>
  <si>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</si>
  <si>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</si>
  <si>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</si>
  <si>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</si>
  <si>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</si>
  <si>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</si>
  <si>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</si>
  <si>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</si>
  <si>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</si>
  <si>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</si>
  <si>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</si>
  <si>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</si>
  <si>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</si>
  <si>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</si>
  <si>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</si>
  <si>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</si>
  <si>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</si>
  <si>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</si>
  <si>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</si>
  <si>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</si>
  <si>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</si>
  <si>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</si>
  <si>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</si>
  <si>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</si>
  <si>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</si>
  <si>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</si>
  <si>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</si>
  <si>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</si>
  <si>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</si>
  <si>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</si>
  <si>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</si>
  <si>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</si>
  <si>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</si>
  <si>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</si>
  <si>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</si>
  <si>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</si>
  <si>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</si>
  <si>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</si>
  <si>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</si>
  <si>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</si>
  <si>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</si>
  <si>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</si>
  <si>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</si>
  <si>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</si>
  <si>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</si>
  <si>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</si>
  <si>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</si>
  <si>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</si>
  <si>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</si>
  <si>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</si>
  <si>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</si>
  <si>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</si>
  <si>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</si>
  <si>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</si>
  <si>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</si>
  <si>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</si>
  <si>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</si>
  <si>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</si>
  <si>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</si>
  <si>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</si>
  <si>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</si>
  <si>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</si>
  <si>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</si>
  <si>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</si>
  <si>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</si>
  <si>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</si>
  <si>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</si>
  <si>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</si>
  <si>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</si>
  <si>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</si>
  <si>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</si>
  <si>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</si>
  <si>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</si>
  <si>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</si>
  <si>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</si>
  <si>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</si>
  <si>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</si>
  <si>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</si>
  <si>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</si>
  <si>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</si>
  <si>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</si>
  <si>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</si>
  <si>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</si>
  <si>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</si>
  <si>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</si>
  <si>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</si>
  <si>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</si>
  <si>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</si>
  <si>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</si>
  <si>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</si>
  <si>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</si>
  <si>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</si>
  <si>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</si>
  <si>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</si>
  <si>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</si>
  <si>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19/12/16 - VENCIMENTO 03/01/17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</si>
</sst>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6" sqref="K8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470090</v>
      </c>
      <c r="C7" s="10">
        <f>C8+C20+C24</f>
        <v>348874</v>
      </c>
      <c r="D7" s="10">
        <f>D8+D20+D24</f>
        <v>360952</v>
      </c>
      <c r="E7" s="10">
        <f>E8+E20+E24</f>
        <v>52432</v>
      </c>
      <c r="F7" s="10">
        <f aca="true" t="shared" si="0" ref="F7:M7">F8+F20+F24</f>
        <v>302252</v>
      </c>
      <c r="G7" s="10">
        <f t="shared" si="0"/>
        <v>484861</v>
      </c>
      <c r="H7" s="10">
        <f t="shared" si="0"/>
        <v>439633</v>
      </c>
      <c r="I7" s="10">
        <f t="shared" si="0"/>
        <v>394576</v>
      </c>
      <c r="J7" s="10">
        <f t="shared" si="0"/>
        <v>280614</v>
      </c>
      <c r="K7" s="10">
        <f t="shared" si="0"/>
        <v>346487</v>
      </c>
      <c r="L7" s="10">
        <f t="shared" si="0"/>
        <v>142751</v>
      </c>
      <c r="M7" s="10">
        <f t="shared" si="0"/>
        <v>86476</v>
      </c>
      <c r="N7" s="10">
        <f>+N8+N20+N24</f>
        <v>3709998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224430</v>
      </c>
      <c r="C8" s="12">
        <f>+C9+C12+C16</f>
        <v>176725</v>
      </c>
      <c r="D8" s="12">
        <f>+D9+D12+D16</f>
        <v>199048</v>
      </c>
      <c r="E8" s="12">
        <f>+E9+E12+E16</f>
        <v>26026</v>
      </c>
      <c r="F8" s="12">
        <f aca="true" t="shared" si="1" ref="F8:M8">+F9+F12+F16</f>
        <v>153002</v>
      </c>
      <c r="G8" s="12">
        <f t="shared" si="1"/>
        <v>251102</v>
      </c>
      <c r="H8" s="12">
        <f t="shared" si="1"/>
        <v>221635</v>
      </c>
      <c r="I8" s="12">
        <f t="shared" si="1"/>
        <v>206384</v>
      </c>
      <c r="J8" s="12">
        <f t="shared" si="1"/>
        <v>146579</v>
      </c>
      <c r="K8" s="12">
        <f t="shared" si="1"/>
        <v>172889</v>
      </c>
      <c r="L8" s="12">
        <f t="shared" si="1"/>
        <v>77728</v>
      </c>
      <c r="M8" s="12">
        <f t="shared" si="1"/>
        <v>49237</v>
      </c>
      <c r="N8" s="12">
        <f>SUM(B8:M8)</f>
        <v>1904785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24578</v>
      </c>
      <c r="C9" s="14">
        <v>24879</v>
      </c>
      <c r="D9" s="14">
        <v>19285</v>
      </c>
      <c r="E9" s="14">
        <v>2058</v>
      </c>
      <c r="F9" s="14">
        <v>15500</v>
      </c>
      <c r="G9" s="14">
        <v>28276</v>
      </c>
      <c r="H9" s="14">
        <v>31808</v>
      </c>
      <c r="I9" s="14">
        <v>16410</v>
      </c>
      <c r="J9" s="14">
        <v>20327</v>
      </c>
      <c r="K9" s="14">
        <v>16552</v>
      </c>
      <c r="L9" s="14">
        <v>10053</v>
      </c>
      <c r="M9" s="14">
        <v>6674</v>
      </c>
      <c r="N9" s="12">
        <f aca="true" t="shared" si="2" ref="N9:N19">SUM(B9:M9)</f>
        <v>216400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24578</v>
      </c>
      <c r="C10" s="14">
        <f>+C9-C11</f>
        <v>24879</v>
      </c>
      <c r="D10" s="14">
        <f>+D9-D11</f>
        <v>19285</v>
      </c>
      <c r="E10" s="14">
        <f>+E9-E11</f>
        <v>2058</v>
      </c>
      <c r="F10" s="14">
        <f aca="true" t="shared" si="3" ref="F10:M10">+F9-F11</f>
        <v>15500</v>
      </c>
      <c r="G10" s="14">
        <f t="shared" si="3"/>
        <v>28276</v>
      </c>
      <c r="H10" s="14">
        <f t="shared" si="3"/>
        <v>31808</v>
      </c>
      <c r="I10" s="14">
        <f t="shared" si="3"/>
        <v>16410</v>
      </c>
      <c r="J10" s="14">
        <f t="shared" si="3"/>
        <v>20327</v>
      </c>
      <c r="K10" s="14">
        <f t="shared" si="3"/>
        <v>16552</v>
      </c>
      <c r="L10" s="14">
        <f t="shared" si="3"/>
        <v>10053</v>
      </c>
      <c r="M10" s="14">
        <f t="shared" si="3"/>
        <v>6674</v>
      </c>
      <c r="N10" s="12">
        <f t="shared" si="2"/>
        <v>216400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165189</v>
      </c>
      <c r="C12" s="14">
        <f>C13+C14+C15</f>
        <v>128474</v>
      </c>
      <c r="D12" s="14">
        <f>D13+D14+D15</f>
        <v>153879</v>
      </c>
      <c r="E12" s="14">
        <f>E13+E14+E15</f>
        <v>20711</v>
      </c>
      <c r="F12" s="14">
        <f aca="true" t="shared" si="4" ref="F12:M12">F13+F14+F15</f>
        <v>115915</v>
      </c>
      <c r="G12" s="14">
        <f t="shared" si="4"/>
        <v>187919</v>
      </c>
      <c r="H12" s="14">
        <f t="shared" si="4"/>
        <v>159873</v>
      </c>
      <c r="I12" s="14">
        <f t="shared" si="4"/>
        <v>158061</v>
      </c>
      <c r="J12" s="14">
        <f t="shared" si="4"/>
        <v>104738</v>
      </c>
      <c r="K12" s="14">
        <f t="shared" si="4"/>
        <v>125961</v>
      </c>
      <c r="L12" s="14">
        <f t="shared" si="4"/>
        <v>57157</v>
      </c>
      <c r="M12" s="14">
        <f t="shared" si="4"/>
        <v>36710</v>
      </c>
      <c r="N12" s="12">
        <f t="shared" si="2"/>
        <v>1414587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83899</v>
      </c>
      <c r="C13" s="14">
        <v>67212</v>
      </c>
      <c r="D13" s="14">
        <v>77051</v>
      </c>
      <c r="E13" s="14">
        <v>10686</v>
      </c>
      <c r="F13" s="14">
        <v>58061</v>
      </c>
      <c r="G13" s="14">
        <v>95552</v>
      </c>
      <c r="H13" s="14">
        <v>85331</v>
      </c>
      <c r="I13" s="14">
        <v>82996</v>
      </c>
      <c r="J13" s="14">
        <v>52891</v>
      </c>
      <c r="K13" s="14">
        <v>63863</v>
      </c>
      <c r="L13" s="14">
        <v>28670</v>
      </c>
      <c r="M13" s="14">
        <v>17809</v>
      </c>
      <c r="N13" s="12">
        <f t="shared" si="2"/>
        <v>724021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78594</v>
      </c>
      <c r="C14" s="14">
        <v>58134</v>
      </c>
      <c r="D14" s="14">
        <v>74987</v>
      </c>
      <c r="E14" s="14">
        <v>9603</v>
      </c>
      <c r="F14" s="14">
        <v>55636</v>
      </c>
      <c r="G14" s="14">
        <v>87739</v>
      </c>
      <c r="H14" s="14">
        <v>71421</v>
      </c>
      <c r="I14" s="14">
        <v>73397</v>
      </c>
      <c r="J14" s="14">
        <v>49924</v>
      </c>
      <c r="K14" s="14">
        <v>60318</v>
      </c>
      <c r="L14" s="14">
        <v>27418</v>
      </c>
      <c r="M14" s="14">
        <v>18358</v>
      </c>
      <c r="N14" s="12">
        <f t="shared" si="2"/>
        <v>665529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2696</v>
      </c>
      <c r="C15" s="14">
        <v>3128</v>
      </c>
      <c r="D15" s="14">
        <v>1841</v>
      </c>
      <c r="E15" s="14">
        <v>422</v>
      </c>
      <c r="F15" s="14">
        <v>2218</v>
      </c>
      <c r="G15" s="14">
        <v>4628</v>
      </c>
      <c r="H15" s="14">
        <v>3121</v>
      </c>
      <c r="I15" s="14">
        <v>1668</v>
      </c>
      <c r="J15" s="14">
        <v>1923</v>
      </c>
      <c r="K15" s="14">
        <v>1780</v>
      </c>
      <c r="L15" s="14">
        <v>1069</v>
      </c>
      <c r="M15" s="14">
        <v>543</v>
      </c>
      <c r="N15" s="12">
        <f t="shared" si="2"/>
        <v>25037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34663</v>
      </c>
      <c r="C16" s="14">
        <f>C17+C18+C19</f>
        <v>23372</v>
      </c>
      <c r="D16" s="14">
        <f>D17+D18+D19</f>
        <v>25884</v>
      </c>
      <c r="E16" s="14">
        <f>E17+E18+E19</f>
        <v>3257</v>
      </c>
      <c r="F16" s="14">
        <f aca="true" t="shared" si="5" ref="F16:M16">F17+F18+F19</f>
        <v>21587</v>
      </c>
      <c r="G16" s="14">
        <f t="shared" si="5"/>
        <v>34907</v>
      </c>
      <c r="H16" s="14">
        <f t="shared" si="5"/>
        <v>29954</v>
      </c>
      <c r="I16" s="14">
        <f t="shared" si="5"/>
        <v>31913</v>
      </c>
      <c r="J16" s="14">
        <f t="shared" si="5"/>
        <v>21514</v>
      </c>
      <c r="K16" s="14">
        <f t="shared" si="5"/>
        <v>30376</v>
      </c>
      <c r="L16" s="14">
        <f t="shared" si="5"/>
        <v>10518</v>
      </c>
      <c r="M16" s="14">
        <f t="shared" si="5"/>
        <v>5853</v>
      </c>
      <c r="N16" s="12">
        <f t="shared" si="2"/>
        <v>273798</v>
      </c>
    </row>
    <row r="17" spans="1:25" ht="18.75" customHeight="1">
      <c r="A17" s="15" t="s">
        <v>16</v>
      </c>
      <c r="B17" s="14">
        <v>17796</v>
      </c>
      <c r="C17" s="14">
        <v>12847</v>
      </c>
      <c r="D17" s="14">
        <v>11702</v>
      </c>
      <c r="E17" s="14">
        <v>1679</v>
      </c>
      <c r="F17" s="14">
        <v>10693</v>
      </c>
      <c r="G17" s="14">
        <v>18212</v>
      </c>
      <c r="H17" s="14">
        <v>16046</v>
      </c>
      <c r="I17" s="14">
        <v>16734</v>
      </c>
      <c r="J17" s="14">
        <v>10826</v>
      </c>
      <c r="K17" s="14">
        <v>15731</v>
      </c>
      <c r="L17" s="14">
        <v>5548</v>
      </c>
      <c r="M17" s="14">
        <v>2865</v>
      </c>
      <c r="N17" s="12">
        <f t="shared" si="2"/>
        <v>140679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16454</v>
      </c>
      <c r="C18" s="14">
        <v>10082</v>
      </c>
      <c r="D18" s="14">
        <v>13917</v>
      </c>
      <c r="E18" s="14">
        <v>1539</v>
      </c>
      <c r="F18" s="14">
        <v>10574</v>
      </c>
      <c r="G18" s="14">
        <v>16033</v>
      </c>
      <c r="H18" s="14">
        <v>13470</v>
      </c>
      <c r="I18" s="14">
        <v>14941</v>
      </c>
      <c r="J18" s="14">
        <v>10433</v>
      </c>
      <c r="K18" s="14">
        <v>14456</v>
      </c>
      <c r="L18" s="14">
        <v>4846</v>
      </c>
      <c r="M18" s="14">
        <v>2919</v>
      </c>
      <c r="N18" s="12">
        <f t="shared" si="2"/>
        <v>129664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413</v>
      </c>
      <c r="C19" s="14">
        <v>443</v>
      </c>
      <c r="D19" s="14">
        <v>265</v>
      </c>
      <c r="E19" s="14">
        <v>39</v>
      </c>
      <c r="F19" s="14">
        <v>320</v>
      </c>
      <c r="G19" s="14">
        <v>662</v>
      </c>
      <c r="H19" s="14">
        <v>438</v>
      </c>
      <c r="I19" s="14">
        <v>238</v>
      </c>
      <c r="J19" s="14">
        <v>255</v>
      </c>
      <c r="K19" s="14">
        <v>189</v>
      </c>
      <c r="L19" s="14">
        <v>124</v>
      </c>
      <c r="M19" s="14">
        <v>69</v>
      </c>
      <c r="N19" s="12">
        <f t="shared" si="2"/>
        <v>3455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122559</v>
      </c>
      <c r="C20" s="18">
        <f>C21+C22+C23</f>
        <v>77304</v>
      </c>
      <c r="D20" s="18">
        <f>D21+D22+D23</f>
        <v>70967</v>
      </c>
      <c r="E20" s="18">
        <f>E21+E22+E23</f>
        <v>10302</v>
      </c>
      <c r="F20" s="18">
        <f aca="true" t="shared" si="6" ref="F20:M20">F21+F22+F23</f>
        <v>61009</v>
      </c>
      <c r="G20" s="18">
        <f t="shared" si="6"/>
        <v>98893</v>
      </c>
      <c r="H20" s="18">
        <f t="shared" si="6"/>
        <v>103291</v>
      </c>
      <c r="I20" s="18">
        <f t="shared" si="6"/>
        <v>98320</v>
      </c>
      <c r="J20" s="18">
        <f t="shared" si="6"/>
        <v>63752</v>
      </c>
      <c r="K20" s="18">
        <f t="shared" si="6"/>
        <v>98375</v>
      </c>
      <c r="L20" s="18">
        <f t="shared" si="6"/>
        <v>38062</v>
      </c>
      <c r="M20" s="18">
        <f t="shared" si="6"/>
        <v>22223</v>
      </c>
      <c r="N20" s="12">
        <f aca="true" t="shared" si="7" ref="N20:N26">SUM(B20:M20)</f>
        <v>865057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68486</v>
      </c>
      <c r="C21" s="14">
        <v>46640</v>
      </c>
      <c r="D21" s="14">
        <v>42344</v>
      </c>
      <c r="E21" s="14">
        <v>6327</v>
      </c>
      <c r="F21" s="14">
        <v>35192</v>
      </c>
      <c r="G21" s="14">
        <v>59158</v>
      </c>
      <c r="H21" s="14">
        <v>62056</v>
      </c>
      <c r="I21" s="14">
        <v>57917</v>
      </c>
      <c r="J21" s="14">
        <v>36560</v>
      </c>
      <c r="K21" s="14">
        <v>54386</v>
      </c>
      <c r="L21" s="14">
        <v>21321</v>
      </c>
      <c r="M21" s="14">
        <v>12007</v>
      </c>
      <c r="N21" s="12">
        <f t="shared" si="7"/>
        <v>502394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52561</v>
      </c>
      <c r="C22" s="14">
        <v>29442</v>
      </c>
      <c r="D22" s="14">
        <v>27901</v>
      </c>
      <c r="E22" s="14">
        <v>3795</v>
      </c>
      <c r="F22" s="14">
        <v>24889</v>
      </c>
      <c r="G22" s="14">
        <v>37976</v>
      </c>
      <c r="H22" s="14">
        <v>39894</v>
      </c>
      <c r="I22" s="14">
        <v>39515</v>
      </c>
      <c r="J22" s="14">
        <v>26362</v>
      </c>
      <c r="K22" s="14">
        <v>42829</v>
      </c>
      <c r="L22" s="14">
        <v>16190</v>
      </c>
      <c r="M22" s="14">
        <v>9960</v>
      </c>
      <c r="N22" s="12">
        <f t="shared" si="7"/>
        <v>351314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1512</v>
      </c>
      <c r="C23" s="14">
        <v>1222</v>
      </c>
      <c r="D23" s="14">
        <v>722</v>
      </c>
      <c r="E23" s="14">
        <v>180</v>
      </c>
      <c r="F23" s="14">
        <v>928</v>
      </c>
      <c r="G23" s="14">
        <v>1759</v>
      </c>
      <c r="H23" s="14">
        <v>1341</v>
      </c>
      <c r="I23" s="14">
        <v>888</v>
      </c>
      <c r="J23" s="14">
        <v>830</v>
      </c>
      <c r="K23" s="14">
        <v>1160</v>
      </c>
      <c r="L23" s="14">
        <v>551</v>
      </c>
      <c r="M23" s="14">
        <v>256</v>
      </c>
      <c r="N23" s="12">
        <f t="shared" si="7"/>
        <v>11349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123101</v>
      </c>
      <c r="C24" s="14">
        <f>C25+C26</f>
        <v>94845</v>
      </c>
      <c r="D24" s="14">
        <f>D25+D26</f>
        <v>90937</v>
      </c>
      <c r="E24" s="14">
        <f>E25+E26</f>
        <v>16104</v>
      </c>
      <c r="F24" s="14">
        <f aca="true" t="shared" si="8" ref="F24:M24">F25+F26</f>
        <v>88241</v>
      </c>
      <c r="G24" s="14">
        <f t="shared" si="8"/>
        <v>134866</v>
      </c>
      <c r="H24" s="14">
        <f t="shared" si="8"/>
        <v>114707</v>
      </c>
      <c r="I24" s="14">
        <f t="shared" si="8"/>
        <v>89872</v>
      </c>
      <c r="J24" s="14">
        <f t="shared" si="8"/>
        <v>70283</v>
      </c>
      <c r="K24" s="14">
        <f t="shared" si="8"/>
        <v>75223</v>
      </c>
      <c r="L24" s="14">
        <f t="shared" si="8"/>
        <v>26961</v>
      </c>
      <c r="M24" s="14">
        <f t="shared" si="8"/>
        <v>15016</v>
      </c>
      <c r="N24" s="12">
        <f t="shared" si="7"/>
        <v>940156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69857</v>
      </c>
      <c r="C25" s="14">
        <v>59418</v>
      </c>
      <c r="D25" s="14">
        <v>54724</v>
      </c>
      <c r="E25" s="14">
        <v>10290</v>
      </c>
      <c r="F25" s="14">
        <v>54125</v>
      </c>
      <c r="G25" s="14">
        <v>84181</v>
      </c>
      <c r="H25" s="14">
        <v>73816</v>
      </c>
      <c r="I25" s="14">
        <v>52037</v>
      </c>
      <c r="J25" s="14">
        <v>43751</v>
      </c>
      <c r="K25" s="14">
        <v>44993</v>
      </c>
      <c r="L25" s="14">
        <v>15333</v>
      </c>
      <c r="M25" s="14">
        <v>7711</v>
      </c>
      <c r="N25" s="12">
        <f t="shared" si="7"/>
        <v>570236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53244</v>
      </c>
      <c r="C26" s="14">
        <v>35427</v>
      </c>
      <c r="D26" s="14">
        <v>36213</v>
      </c>
      <c r="E26" s="14">
        <v>5814</v>
      </c>
      <c r="F26" s="14">
        <v>34116</v>
      </c>
      <c r="G26" s="14">
        <v>50685</v>
      </c>
      <c r="H26" s="14">
        <v>40891</v>
      </c>
      <c r="I26" s="14">
        <v>37835</v>
      </c>
      <c r="J26" s="14">
        <v>26532</v>
      </c>
      <c r="K26" s="14">
        <v>30230</v>
      </c>
      <c r="L26" s="14">
        <v>11628</v>
      </c>
      <c r="M26" s="14">
        <v>7305</v>
      </c>
      <c r="N26" s="12">
        <f t="shared" si="7"/>
        <v>369920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954251.7166913999</v>
      </c>
      <c r="C36" s="61">
        <f aca="true" t="shared" si="11" ref="C36:M36">C37+C38+C39+C40</f>
        <v>684277.3936569999</v>
      </c>
      <c r="D36" s="61">
        <f t="shared" si="11"/>
        <v>665338.2340476001</v>
      </c>
      <c r="E36" s="61">
        <f t="shared" si="11"/>
        <v>132450.8063488</v>
      </c>
      <c r="F36" s="61">
        <f t="shared" si="11"/>
        <v>640711.6848966001</v>
      </c>
      <c r="G36" s="61">
        <f t="shared" si="11"/>
        <v>814998.2794</v>
      </c>
      <c r="H36" s="61">
        <f t="shared" si="11"/>
        <v>864973.9097</v>
      </c>
      <c r="I36" s="61">
        <f t="shared" si="11"/>
        <v>757730.2623968</v>
      </c>
      <c r="J36" s="61">
        <f t="shared" si="11"/>
        <v>606991.7020601999</v>
      </c>
      <c r="K36" s="61">
        <f t="shared" si="11"/>
        <v>716590.59339312</v>
      </c>
      <c r="L36" s="61">
        <f t="shared" si="11"/>
        <v>350515.96816393</v>
      </c>
      <c r="M36" s="61">
        <f t="shared" si="11"/>
        <v>208000.15795456004</v>
      </c>
      <c r="N36" s="61">
        <f>N37+N38+N39+N40</f>
        <v>7396830.708710009</v>
      </c>
    </row>
    <row r="37" spans="1:14" ht="18.75" customHeight="1">
      <c r="A37" s="58" t="s">
        <v>55</v>
      </c>
      <c r="B37" s="55">
        <f aca="true" t="shared" si="12" ref="B37:M37">B29*B7</f>
        <v>953906.6279999999</v>
      </c>
      <c r="C37" s="55">
        <f t="shared" si="12"/>
        <v>683932.5896</v>
      </c>
      <c r="D37" s="55">
        <f t="shared" si="12"/>
        <v>655055.6896</v>
      </c>
      <c r="E37" s="55">
        <f t="shared" si="12"/>
        <v>132133.88319999998</v>
      </c>
      <c r="F37" s="55">
        <f t="shared" si="12"/>
        <v>640471.988</v>
      </c>
      <c r="G37" s="55">
        <f t="shared" si="12"/>
        <v>814808.9105</v>
      </c>
      <c r="H37" s="55">
        <f t="shared" si="12"/>
        <v>864538.2945</v>
      </c>
      <c r="I37" s="55">
        <f t="shared" si="12"/>
        <v>757428.0896</v>
      </c>
      <c r="J37" s="55">
        <f t="shared" si="12"/>
        <v>606659.4066</v>
      </c>
      <c r="K37" s="55">
        <f t="shared" si="12"/>
        <v>716153.9802999999</v>
      </c>
      <c r="L37" s="55">
        <f t="shared" si="12"/>
        <v>350296.6789</v>
      </c>
      <c r="M37" s="55">
        <f t="shared" si="12"/>
        <v>207914.24680000002</v>
      </c>
      <c r="N37" s="57">
        <f>SUM(B37:M37)</f>
        <v>7383300.385599999</v>
      </c>
    </row>
    <row r="38" spans="1:14" ht="18.75" customHeight="1">
      <c r="A38" s="58" t="s">
        <v>56</v>
      </c>
      <c r="B38" s="55">
        <f aca="true" t="shared" si="13" ref="B38:M38">B30*B7</f>
        <v>-2911.9913086</v>
      </c>
      <c r="C38" s="55">
        <f t="shared" si="13"/>
        <v>-2047.715943</v>
      </c>
      <c r="D38" s="55">
        <f t="shared" si="13"/>
        <v>-2003.2655524</v>
      </c>
      <c r="E38" s="55">
        <f t="shared" si="13"/>
        <v>-329.3568512</v>
      </c>
      <c r="F38" s="55">
        <f t="shared" si="13"/>
        <v>-1921.7031034000001</v>
      </c>
      <c r="G38" s="55">
        <f t="shared" si="13"/>
        <v>-2472.7911000000004</v>
      </c>
      <c r="H38" s="55">
        <f t="shared" si="13"/>
        <v>-2461.9447999999998</v>
      </c>
      <c r="I38" s="55">
        <f t="shared" si="13"/>
        <v>-2244.4272032</v>
      </c>
      <c r="J38" s="55">
        <f t="shared" si="13"/>
        <v>-1786.3045398000002</v>
      </c>
      <c r="K38" s="55">
        <f t="shared" si="13"/>
        <v>-2165.6269068799998</v>
      </c>
      <c r="L38" s="55">
        <f t="shared" si="13"/>
        <v>-1051.87073607</v>
      </c>
      <c r="M38" s="55">
        <f t="shared" si="13"/>
        <v>-633.1288454400001</v>
      </c>
      <c r="N38" s="25">
        <f>SUM(B38:M38)</f>
        <v>-22030.126889989995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-93396.4</v>
      </c>
      <c r="C42" s="25">
        <f aca="true" t="shared" si="15" ref="C42:M42">+C43+C46+C54+C55</f>
        <v>-94540.2</v>
      </c>
      <c r="D42" s="25">
        <f t="shared" si="15"/>
        <v>-73283</v>
      </c>
      <c r="E42" s="25">
        <f t="shared" si="15"/>
        <v>-7820.4</v>
      </c>
      <c r="F42" s="25">
        <f t="shared" si="15"/>
        <v>-58900</v>
      </c>
      <c r="G42" s="25">
        <f t="shared" si="15"/>
        <v>-107448.8</v>
      </c>
      <c r="H42" s="25">
        <f t="shared" si="15"/>
        <v>-121370.4</v>
      </c>
      <c r="I42" s="25">
        <f t="shared" si="15"/>
        <v>-62358</v>
      </c>
      <c r="J42" s="25">
        <f t="shared" si="15"/>
        <v>-77242.6</v>
      </c>
      <c r="K42" s="25">
        <f t="shared" si="15"/>
        <v>-62897.6</v>
      </c>
      <c r="L42" s="25">
        <f t="shared" si="15"/>
        <v>-38201.4</v>
      </c>
      <c r="M42" s="25">
        <f t="shared" si="15"/>
        <v>-25361.2</v>
      </c>
      <c r="N42" s="25">
        <f>+N43+N46+N54+N55</f>
        <v>-822819.9999999999</v>
      </c>
    </row>
    <row r="43" spans="1:14" ht="18.75" customHeight="1">
      <c r="A43" s="17" t="s">
        <v>60</v>
      </c>
      <c r="B43" s="26">
        <f>B44+B45</f>
        <v>-93396.4</v>
      </c>
      <c r="C43" s="26">
        <f>C44+C45</f>
        <v>-94540.2</v>
      </c>
      <c r="D43" s="26">
        <f>D44+D45</f>
        <v>-73283</v>
      </c>
      <c r="E43" s="26">
        <f>E44+E45</f>
        <v>-7820.4</v>
      </c>
      <c r="F43" s="26">
        <f aca="true" t="shared" si="16" ref="F43:M43">F44+F45</f>
        <v>-58900</v>
      </c>
      <c r="G43" s="26">
        <f t="shared" si="16"/>
        <v>-107448.8</v>
      </c>
      <c r="H43" s="26">
        <f t="shared" si="16"/>
        <v>-120870.4</v>
      </c>
      <c r="I43" s="26">
        <f t="shared" si="16"/>
        <v>-62358</v>
      </c>
      <c r="J43" s="26">
        <f t="shared" si="16"/>
        <v>-77242.6</v>
      </c>
      <c r="K43" s="26">
        <f t="shared" si="16"/>
        <v>-62897.6</v>
      </c>
      <c r="L43" s="26">
        <f t="shared" si="16"/>
        <v>-38201.4</v>
      </c>
      <c r="M43" s="26">
        <f t="shared" si="16"/>
        <v>-25361.2</v>
      </c>
      <c r="N43" s="25">
        <f aca="true" t="shared" si="17" ref="N43:N55">SUM(B43:M43)</f>
        <v>-822319.9999999999</v>
      </c>
    </row>
    <row r="44" spans="1:25" ht="18.75" customHeight="1">
      <c r="A44" s="13" t="s">
        <v>61</v>
      </c>
      <c r="B44" s="20">
        <f>ROUND(-B9*$D$3,2)</f>
        <v>-93396.4</v>
      </c>
      <c r="C44" s="20">
        <f>ROUND(-C9*$D$3,2)</f>
        <v>-94540.2</v>
      </c>
      <c r="D44" s="20">
        <f>ROUND(-D9*$D$3,2)</f>
        <v>-73283</v>
      </c>
      <c r="E44" s="20">
        <f>ROUND(-E9*$D$3,2)</f>
        <v>-7820.4</v>
      </c>
      <c r="F44" s="20">
        <f aca="true" t="shared" si="18" ref="F44:M44">ROUND(-F9*$D$3,2)</f>
        <v>-58900</v>
      </c>
      <c r="G44" s="20">
        <f t="shared" si="18"/>
        <v>-107448.8</v>
      </c>
      <c r="H44" s="20">
        <f t="shared" si="18"/>
        <v>-120870.4</v>
      </c>
      <c r="I44" s="20">
        <f t="shared" si="18"/>
        <v>-62358</v>
      </c>
      <c r="J44" s="20">
        <f t="shared" si="18"/>
        <v>-77242.6</v>
      </c>
      <c r="K44" s="20">
        <f t="shared" si="18"/>
        <v>-62897.6</v>
      </c>
      <c r="L44" s="20">
        <f t="shared" si="18"/>
        <v>-38201.4</v>
      </c>
      <c r="M44" s="20">
        <f t="shared" si="18"/>
        <v>-25361.2</v>
      </c>
      <c r="N44" s="47">
        <f t="shared" si="17"/>
        <v>-822319.9999999999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860855.3166913999</v>
      </c>
      <c r="C57" s="29">
        <f t="shared" si="21"/>
        <v>589737.193657</v>
      </c>
      <c r="D57" s="29">
        <f t="shared" si="21"/>
        <v>592055.2340476001</v>
      </c>
      <c r="E57" s="29">
        <f t="shared" si="21"/>
        <v>124630.4063488</v>
      </c>
      <c r="F57" s="29">
        <f t="shared" si="21"/>
        <v>581811.6848966001</v>
      </c>
      <c r="G57" s="29">
        <f t="shared" si="21"/>
        <v>707549.4794</v>
      </c>
      <c r="H57" s="29">
        <f t="shared" si="21"/>
        <v>743603.5096999999</v>
      </c>
      <c r="I57" s="29">
        <f t="shared" si="21"/>
        <v>695372.2623968</v>
      </c>
      <c r="J57" s="29">
        <f t="shared" si="21"/>
        <v>529749.1020602</v>
      </c>
      <c r="K57" s="29">
        <f t="shared" si="21"/>
        <v>653692.99339312</v>
      </c>
      <c r="L57" s="29">
        <f t="shared" si="21"/>
        <v>312314.56816393</v>
      </c>
      <c r="M57" s="29">
        <f t="shared" si="21"/>
        <v>182638.95795456003</v>
      </c>
      <c r="N57" s="29">
        <f>SUM(B57:M57)</f>
        <v>6574010.70871001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860855.3300000001</v>
      </c>
      <c r="C60" s="36">
        <f aca="true" t="shared" si="22" ref="C60:M60">SUM(C61:C74)</f>
        <v>589737.2</v>
      </c>
      <c r="D60" s="36">
        <f t="shared" si="22"/>
        <v>592055.23</v>
      </c>
      <c r="E60" s="36">
        <f t="shared" si="22"/>
        <v>124630.4</v>
      </c>
      <c r="F60" s="36">
        <f t="shared" si="22"/>
        <v>581811.69</v>
      </c>
      <c r="G60" s="36">
        <f t="shared" si="22"/>
        <v>707549.48</v>
      </c>
      <c r="H60" s="36">
        <f t="shared" si="22"/>
        <v>743603.51</v>
      </c>
      <c r="I60" s="36">
        <f t="shared" si="22"/>
        <v>695372.25</v>
      </c>
      <c r="J60" s="36">
        <f t="shared" si="22"/>
        <v>529749.11</v>
      </c>
      <c r="K60" s="36">
        <f t="shared" si="22"/>
        <v>653692.99</v>
      </c>
      <c r="L60" s="36">
        <f t="shared" si="22"/>
        <v>312314.57</v>
      </c>
      <c r="M60" s="36">
        <f t="shared" si="22"/>
        <v>182638.96</v>
      </c>
      <c r="N60" s="29">
        <f>SUM(N61:N74)</f>
        <v>6574010.720000001</v>
      </c>
    </row>
    <row r="61" spans="1:15" ht="18.75" customHeight="1">
      <c r="A61" s="17" t="s">
        <v>75</v>
      </c>
      <c r="B61" s="36">
        <v>168860.06</v>
      </c>
      <c r="C61" s="36">
        <v>175339.97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344200.03</v>
      </c>
      <c r="O61"/>
    </row>
    <row r="62" spans="1:15" ht="18.75" customHeight="1">
      <c r="A62" s="17" t="s">
        <v>76</v>
      </c>
      <c r="B62" s="36">
        <v>691995.27</v>
      </c>
      <c r="C62" s="36">
        <v>414397.23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1106392.5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592055.23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592055.23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124630.4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124630.4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581811.69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581811.69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707549.48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707549.48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581904.14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581904.14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161699.37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161699.37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695372.25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695372.25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529749.11</v>
      </c>
      <c r="K70" s="35">
        <v>0</v>
      </c>
      <c r="L70" s="35">
        <v>0</v>
      </c>
      <c r="M70" s="35">
        <v>0</v>
      </c>
      <c r="N70" s="29">
        <f t="shared" si="23"/>
        <v>529749.11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653692.99</v>
      </c>
      <c r="L71" s="35">
        <v>0</v>
      </c>
      <c r="M71" s="62"/>
      <c r="N71" s="26">
        <f t="shared" si="23"/>
        <v>653692.99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312314.57</v>
      </c>
      <c r="M72" s="35">
        <v>0</v>
      </c>
      <c r="N72" s="29">
        <f t="shared" si="23"/>
        <v>312314.57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182638.96</v>
      </c>
      <c r="N73" s="26">
        <f t="shared" si="23"/>
        <v>182638.96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2.270858125429722</v>
      </c>
      <c r="C78" s="45">
        <v>2.2278039395167033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1.9794434605626772</v>
      </c>
      <c r="C79" s="45">
        <v>1.8669108770185951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1.8152381038132495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2.5261444604211167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2.1197930365939683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1.6808905632748354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1.9773521506356355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1.9337812966703851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1.9203658164632416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2.1630841727789774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2.0681601139238124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2.4554361662190107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2.4052934681826175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2017-01-02T12:30:20Z</dcterms:modified>
  <cp:category/>
  <cp:version/>
  <cp:contentType/>
  <cp:contentStatus/>
</cp:coreProperties>
</file>