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<sst xmlns="http://schemas.openxmlformats.org/spreadsheetml/2006/main" count="105" uniqueCount="103">
  <si>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</si>
  <si>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</si>
  <si>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</si>
  <si>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</si>
  <si>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</si>
  <si>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</si>
  <si>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</si>
  <si>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</si>
  <si>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</si>
  <si>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</si>
  <si>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</si>
  <si>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</si>
  <si>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</si>
  <si>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</si>
  <si>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</si>
  <si>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</si>
  <si>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</si>
  <si>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</si>
  <si>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</si>
  <si>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</si>
  <si>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</si>
  <si>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</si>
  <si>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</si>
  <si>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</si>
  <si>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</si>
  <si>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</si>
  <si>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</si>
  <si>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</si>
  <si>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</si>
  <si>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</si>
  <si>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</si>
  <si>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</si>
  <si>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</si>
  <si>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</si>
  <si>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</si>
  <si>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</si>
  <si>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</si>
  <si>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</si>
  <si>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</si>
  <si>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</si>
  <si>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</si>
  <si>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</si>
  <si>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</si>
  <si>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</si>
  <si>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</si>
  <si>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</si>
  <si>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</si>
  <si>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</si>
  <si>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</si>
  <si>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</si>
  <si>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</si>
  <si>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</si>
  <si>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</si>
  <si>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</si>
  <si>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</si>
  <si>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</si>
  <si>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</si>
  <si>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</si>
  <si>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</si>
  <si>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</si>
  <si>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</si>
  <si>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</si>
  <si>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</si>
  <si>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</si>
  <si>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</si>
  <si>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</si>
  <si>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</si>
  <si>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</si>
  <si>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</si>
  <si>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</si>
  <si>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</si>
  <si>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</si>
  <si>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</si>
  <si>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</si>
  <si>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</si>
  <si>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</si>
  <si>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</si>
  <si>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</si>
  <si>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</si>
  <si>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</si>
  <si>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</si>
  <si>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</si>
  <si>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</si>
  <si>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</si>
  <si>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</si>
  <si>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</si>
  <si>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</si>
  <si>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</si>
  <si>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</si>
  <si>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</si>
  <si>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</si>
  <si>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</si>
  <si>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</si>
  <si>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</si>
  <si>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</si>
  <si>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</si>
  <si>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</si>
  <si>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</si>
  <si>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</si>
  <si>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</si>
  <si>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</si>
  <si>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</si>
  <si>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16/12/16 - VENCIMENTO 02/01/17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</si>
</sst>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77" sqref="H7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507001</v>
      </c>
      <c r="C7" s="10">
        <f>C8+C20+C24</f>
        <v>372084</v>
      </c>
      <c r="D7" s="10">
        <f>D8+D20+D24</f>
        <v>390180</v>
      </c>
      <c r="E7" s="10">
        <f>E8+E20+E24</f>
        <v>57131</v>
      </c>
      <c r="F7" s="10">
        <f aca="true" t="shared" si="0" ref="F7:M7">F8+F20+F24</f>
        <v>326598</v>
      </c>
      <c r="G7" s="10">
        <f t="shared" si="0"/>
        <v>529833</v>
      </c>
      <c r="H7" s="10">
        <f t="shared" si="0"/>
        <v>475763</v>
      </c>
      <c r="I7" s="10">
        <f t="shared" si="0"/>
        <v>425236</v>
      </c>
      <c r="J7" s="10">
        <f t="shared" si="0"/>
        <v>305415</v>
      </c>
      <c r="K7" s="10">
        <f t="shared" si="0"/>
        <v>368571</v>
      </c>
      <c r="L7" s="10">
        <f t="shared" si="0"/>
        <v>150443</v>
      </c>
      <c r="M7" s="10">
        <f t="shared" si="0"/>
        <v>89931</v>
      </c>
      <c r="N7" s="10">
        <f>+N8+N20+N24</f>
        <v>3998186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234984</v>
      </c>
      <c r="C8" s="12">
        <f>+C9+C12+C16</f>
        <v>183724</v>
      </c>
      <c r="D8" s="12">
        <f>+D9+D12+D16</f>
        <v>206452</v>
      </c>
      <c r="E8" s="12">
        <f>+E9+E12+E16</f>
        <v>27316</v>
      </c>
      <c r="F8" s="12">
        <f aca="true" t="shared" si="1" ref="F8:M8">+F9+F12+F16</f>
        <v>158729</v>
      </c>
      <c r="G8" s="12">
        <f t="shared" si="1"/>
        <v>264228</v>
      </c>
      <c r="H8" s="12">
        <f t="shared" si="1"/>
        <v>232387</v>
      </c>
      <c r="I8" s="12">
        <f t="shared" si="1"/>
        <v>214125</v>
      </c>
      <c r="J8" s="12">
        <f t="shared" si="1"/>
        <v>154509</v>
      </c>
      <c r="K8" s="12">
        <f t="shared" si="1"/>
        <v>177406</v>
      </c>
      <c r="L8" s="12">
        <f t="shared" si="1"/>
        <v>80791</v>
      </c>
      <c r="M8" s="12">
        <f t="shared" si="1"/>
        <v>50390</v>
      </c>
      <c r="N8" s="12">
        <f>SUM(B8:M8)</f>
        <v>1985041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23903</v>
      </c>
      <c r="C9" s="14">
        <v>24009</v>
      </c>
      <c r="D9" s="14">
        <v>17638</v>
      </c>
      <c r="E9" s="14">
        <v>1872</v>
      </c>
      <c r="F9" s="14">
        <v>14564</v>
      </c>
      <c r="G9" s="14">
        <v>27208</v>
      </c>
      <c r="H9" s="14">
        <v>31636</v>
      </c>
      <c r="I9" s="14">
        <v>15658</v>
      </c>
      <c r="J9" s="14">
        <v>19720</v>
      </c>
      <c r="K9" s="14">
        <v>15565</v>
      </c>
      <c r="L9" s="14">
        <v>9965</v>
      </c>
      <c r="M9" s="14">
        <v>6705</v>
      </c>
      <c r="N9" s="12">
        <f aca="true" t="shared" si="2" ref="N9:N19">SUM(B9:M9)</f>
        <v>208443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23903</v>
      </c>
      <c r="C10" s="14">
        <f>+C9-C11</f>
        <v>24009</v>
      </c>
      <c r="D10" s="14">
        <f>+D9-D11</f>
        <v>17638</v>
      </c>
      <c r="E10" s="14">
        <f>+E9-E11</f>
        <v>1872</v>
      </c>
      <c r="F10" s="14">
        <f aca="true" t="shared" si="3" ref="F10:M10">+F9-F11</f>
        <v>14564</v>
      </c>
      <c r="G10" s="14">
        <f t="shared" si="3"/>
        <v>27208</v>
      </c>
      <c r="H10" s="14">
        <f t="shared" si="3"/>
        <v>31636</v>
      </c>
      <c r="I10" s="14">
        <f t="shared" si="3"/>
        <v>15658</v>
      </c>
      <c r="J10" s="14">
        <f t="shared" si="3"/>
        <v>19720</v>
      </c>
      <c r="K10" s="14">
        <f t="shared" si="3"/>
        <v>15565</v>
      </c>
      <c r="L10" s="14">
        <f t="shared" si="3"/>
        <v>9965</v>
      </c>
      <c r="M10" s="14">
        <f t="shared" si="3"/>
        <v>6705</v>
      </c>
      <c r="N10" s="12">
        <f t="shared" si="2"/>
        <v>208443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174851</v>
      </c>
      <c r="C12" s="14">
        <f>C13+C14+C15</f>
        <v>134962</v>
      </c>
      <c r="D12" s="14">
        <f>D13+D14+D15</f>
        <v>161533</v>
      </c>
      <c r="E12" s="14">
        <f>E13+E14+E15</f>
        <v>21782</v>
      </c>
      <c r="F12" s="14">
        <f aca="true" t="shared" si="4" ref="F12:M12">F13+F14+F15</f>
        <v>121354</v>
      </c>
      <c r="G12" s="14">
        <f t="shared" si="4"/>
        <v>199594</v>
      </c>
      <c r="H12" s="14">
        <f t="shared" si="4"/>
        <v>168529</v>
      </c>
      <c r="I12" s="14">
        <f t="shared" si="4"/>
        <v>164836</v>
      </c>
      <c r="J12" s="14">
        <f t="shared" si="4"/>
        <v>111888</v>
      </c>
      <c r="K12" s="14">
        <f t="shared" si="4"/>
        <v>130372</v>
      </c>
      <c r="L12" s="14">
        <f t="shared" si="4"/>
        <v>59811</v>
      </c>
      <c r="M12" s="14">
        <f t="shared" si="4"/>
        <v>37712</v>
      </c>
      <c r="N12" s="12">
        <f t="shared" si="2"/>
        <v>1487224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88368</v>
      </c>
      <c r="C13" s="14">
        <v>70407</v>
      </c>
      <c r="D13" s="14">
        <v>80998</v>
      </c>
      <c r="E13" s="14">
        <v>11207</v>
      </c>
      <c r="F13" s="14">
        <v>60841</v>
      </c>
      <c r="G13" s="14">
        <v>101864</v>
      </c>
      <c r="H13" s="14">
        <v>90145</v>
      </c>
      <c r="I13" s="14">
        <v>85982</v>
      </c>
      <c r="J13" s="14">
        <v>57011</v>
      </c>
      <c r="K13" s="14">
        <v>65605</v>
      </c>
      <c r="L13" s="14">
        <v>30007</v>
      </c>
      <c r="M13" s="14">
        <v>18246</v>
      </c>
      <c r="N13" s="12">
        <f t="shared" si="2"/>
        <v>760681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83133</v>
      </c>
      <c r="C14" s="14">
        <v>60723</v>
      </c>
      <c r="D14" s="14">
        <v>78238</v>
      </c>
      <c r="E14" s="14">
        <v>10047</v>
      </c>
      <c r="F14" s="14">
        <v>57832</v>
      </c>
      <c r="G14" s="14">
        <v>91878</v>
      </c>
      <c r="H14" s="14">
        <v>74574</v>
      </c>
      <c r="I14" s="14">
        <v>76814</v>
      </c>
      <c r="J14" s="14">
        <v>52569</v>
      </c>
      <c r="K14" s="14">
        <v>62647</v>
      </c>
      <c r="L14" s="14">
        <v>28588</v>
      </c>
      <c r="M14" s="14">
        <v>18809</v>
      </c>
      <c r="N14" s="12">
        <f t="shared" si="2"/>
        <v>695852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3350</v>
      </c>
      <c r="C15" s="14">
        <v>3832</v>
      </c>
      <c r="D15" s="14">
        <v>2297</v>
      </c>
      <c r="E15" s="14">
        <v>528</v>
      </c>
      <c r="F15" s="14">
        <v>2681</v>
      </c>
      <c r="G15" s="14">
        <v>5852</v>
      </c>
      <c r="H15" s="14">
        <v>3810</v>
      </c>
      <c r="I15" s="14">
        <v>2040</v>
      </c>
      <c r="J15" s="14">
        <v>2308</v>
      </c>
      <c r="K15" s="14">
        <v>2120</v>
      </c>
      <c r="L15" s="14">
        <v>1216</v>
      </c>
      <c r="M15" s="14">
        <v>657</v>
      </c>
      <c r="N15" s="12">
        <f t="shared" si="2"/>
        <v>30691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36230</v>
      </c>
      <c r="C16" s="14">
        <f>C17+C18+C19</f>
        <v>24753</v>
      </c>
      <c r="D16" s="14">
        <f>D17+D18+D19</f>
        <v>27281</v>
      </c>
      <c r="E16" s="14">
        <f>E17+E18+E19</f>
        <v>3662</v>
      </c>
      <c r="F16" s="14">
        <f aca="true" t="shared" si="5" ref="F16:M16">F17+F18+F19</f>
        <v>22811</v>
      </c>
      <c r="G16" s="14">
        <f t="shared" si="5"/>
        <v>37426</v>
      </c>
      <c r="H16" s="14">
        <f t="shared" si="5"/>
        <v>32222</v>
      </c>
      <c r="I16" s="14">
        <f t="shared" si="5"/>
        <v>33631</v>
      </c>
      <c r="J16" s="14">
        <f t="shared" si="5"/>
        <v>22901</v>
      </c>
      <c r="K16" s="14">
        <f t="shared" si="5"/>
        <v>31469</v>
      </c>
      <c r="L16" s="14">
        <f t="shared" si="5"/>
        <v>11015</v>
      </c>
      <c r="M16" s="14">
        <f t="shared" si="5"/>
        <v>5973</v>
      </c>
      <c r="N16" s="12">
        <f t="shared" si="2"/>
        <v>289374</v>
      </c>
    </row>
    <row r="17" spans="1:25" ht="18.75" customHeight="1">
      <c r="A17" s="15" t="s">
        <v>16</v>
      </c>
      <c r="B17" s="14">
        <v>18711</v>
      </c>
      <c r="C17" s="14">
        <v>13702</v>
      </c>
      <c r="D17" s="14">
        <v>12420</v>
      </c>
      <c r="E17" s="14">
        <v>1916</v>
      </c>
      <c r="F17" s="14">
        <v>11436</v>
      </c>
      <c r="G17" s="14">
        <v>19458</v>
      </c>
      <c r="H17" s="14">
        <v>17333</v>
      </c>
      <c r="I17" s="14">
        <v>17884</v>
      </c>
      <c r="J17" s="14">
        <v>11573</v>
      </c>
      <c r="K17" s="14">
        <v>16220</v>
      </c>
      <c r="L17" s="14">
        <v>5776</v>
      </c>
      <c r="M17" s="14">
        <v>2942</v>
      </c>
      <c r="N17" s="12">
        <f t="shared" si="2"/>
        <v>149371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17012</v>
      </c>
      <c r="C18" s="14">
        <v>10468</v>
      </c>
      <c r="D18" s="14">
        <v>14477</v>
      </c>
      <c r="E18" s="14">
        <v>1698</v>
      </c>
      <c r="F18" s="14">
        <v>10973</v>
      </c>
      <c r="G18" s="14">
        <v>17045</v>
      </c>
      <c r="H18" s="14">
        <v>14318</v>
      </c>
      <c r="I18" s="14">
        <v>15438</v>
      </c>
      <c r="J18" s="14">
        <v>10996</v>
      </c>
      <c r="K18" s="14">
        <v>14972</v>
      </c>
      <c r="L18" s="14">
        <v>5080</v>
      </c>
      <c r="M18" s="14">
        <v>2935</v>
      </c>
      <c r="N18" s="12">
        <f t="shared" si="2"/>
        <v>135412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507</v>
      </c>
      <c r="C19" s="14">
        <v>583</v>
      </c>
      <c r="D19" s="14">
        <v>384</v>
      </c>
      <c r="E19" s="14">
        <v>48</v>
      </c>
      <c r="F19" s="14">
        <v>402</v>
      </c>
      <c r="G19" s="14">
        <v>923</v>
      </c>
      <c r="H19" s="14">
        <v>571</v>
      </c>
      <c r="I19" s="14">
        <v>309</v>
      </c>
      <c r="J19" s="14">
        <v>332</v>
      </c>
      <c r="K19" s="14">
        <v>277</v>
      </c>
      <c r="L19" s="14">
        <v>159</v>
      </c>
      <c r="M19" s="14">
        <v>96</v>
      </c>
      <c r="N19" s="12">
        <f t="shared" si="2"/>
        <v>4591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125347</v>
      </c>
      <c r="C20" s="18">
        <f>C21+C22+C23</f>
        <v>79611</v>
      </c>
      <c r="D20" s="18">
        <f>D21+D22+D23</f>
        <v>74293</v>
      </c>
      <c r="E20" s="18">
        <f>E21+E22+E23</f>
        <v>11152</v>
      </c>
      <c r="F20" s="18">
        <f aca="true" t="shared" si="6" ref="F20:M20">F21+F22+F23</f>
        <v>63580</v>
      </c>
      <c r="G20" s="18">
        <f t="shared" si="6"/>
        <v>104605</v>
      </c>
      <c r="H20" s="18">
        <f t="shared" si="6"/>
        <v>108935</v>
      </c>
      <c r="I20" s="18">
        <f t="shared" si="6"/>
        <v>101065</v>
      </c>
      <c r="J20" s="18">
        <f t="shared" si="6"/>
        <v>66133</v>
      </c>
      <c r="K20" s="18">
        <f t="shared" si="6"/>
        <v>100472</v>
      </c>
      <c r="L20" s="18">
        <f t="shared" si="6"/>
        <v>38925</v>
      </c>
      <c r="M20" s="18">
        <f t="shared" si="6"/>
        <v>22452</v>
      </c>
      <c r="N20" s="12">
        <f aca="true" t="shared" si="7" ref="N20:N26">SUM(B20:M20)</f>
        <v>896570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69657</v>
      </c>
      <c r="C21" s="14">
        <v>47808</v>
      </c>
      <c r="D21" s="14">
        <v>44120</v>
      </c>
      <c r="E21" s="14">
        <v>6655</v>
      </c>
      <c r="F21" s="14">
        <v>37134</v>
      </c>
      <c r="G21" s="14">
        <v>62201</v>
      </c>
      <c r="H21" s="14">
        <v>65570</v>
      </c>
      <c r="I21" s="14">
        <v>59645</v>
      </c>
      <c r="J21" s="14">
        <v>37969</v>
      </c>
      <c r="K21" s="14">
        <v>55402</v>
      </c>
      <c r="L21" s="14">
        <v>21643</v>
      </c>
      <c r="M21" s="14">
        <v>12176</v>
      </c>
      <c r="N21" s="12">
        <f t="shared" si="7"/>
        <v>519980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53867</v>
      </c>
      <c r="C22" s="14">
        <v>30231</v>
      </c>
      <c r="D22" s="14">
        <v>29251</v>
      </c>
      <c r="E22" s="14">
        <v>4256</v>
      </c>
      <c r="F22" s="14">
        <v>25358</v>
      </c>
      <c r="G22" s="14">
        <v>40198</v>
      </c>
      <c r="H22" s="14">
        <v>41772</v>
      </c>
      <c r="I22" s="14">
        <v>40334</v>
      </c>
      <c r="J22" s="14">
        <v>27115</v>
      </c>
      <c r="K22" s="14">
        <v>43758</v>
      </c>
      <c r="L22" s="14">
        <v>16698</v>
      </c>
      <c r="M22" s="14">
        <v>9979</v>
      </c>
      <c r="N22" s="12">
        <f t="shared" si="7"/>
        <v>362817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1823</v>
      </c>
      <c r="C23" s="14">
        <v>1572</v>
      </c>
      <c r="D23" s="14">
        <v>922</v>
      </c>
      <c r="E23" s="14">
        <v>241</v>
      </c>
      <c r="F23" s="14">
        <v>1088</v>
      </c>
      <c r="G23" s="14">
        <v>2206</v>
      </c>
      <c r="H23" s="14">
        <v>1593</v>
      </c>
      <c r="I23" s="14">
        <v>1086</v>
      </c>
      <c r="J23" s="14">
        <v>1049</v>
      </c>
      <c r="K23" s="14">
        <v>1312</v>
      </c>
      <c r="L23" s="14">
        <v>584</v>
      </c>
      <c r="M23" s="14">
        <v>297</v>
      </c>
      <c r="N23" s="12">
        <f t="shared" si="7"/>
        <v>13773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146670</v>
      </c>
      <c r="C24" s="14">
        <f>C25+C26</f>
        <v>108749</v>
      </c>
      <c r="D24" s="14">
        <f>D25+D26</f>
        <v>109435</v>
      </c>
      <c r="E24" s="14">
        <f>E25+E26</f>
        <v>18663</v>
      </c>
      <c r="F24" s="14">
        <f aca="true" t="shared" si="8" ref="F24:M24">F25+F26</f>
        <v>104289</v>
      </c>
      <c r="G24" s="14">
        <f t="shared" si="8"/>
        <v>161000</v>
      </c>
      <c r="H24" s="14">
        <f t="shared" si="8"/>
        <v>134441</v>
      </c>
      <c r="I24" s="14">
        <f t="shared" si="8"/>
        <v>110046</v>
      </c>
      <c r="J24" s="14">
        <f t="shared" si="8"/>
        <v>84773</v>
      </c>
      <c r="K24" s="14">
        <f t="shared" si="8"/>
        <v>90693</v>
      </c>
      <c r="L24" s="14">
        <f t="shared" si="8"/>
        <v>30727</v>
      </c>
      <c r="M24" s="14">
        <f t="shared" si="8"/>
        <v>17089</v>
      </c>
      <c r="N24" s="12">
        <f t="shared" si="7"/>
        <v>1116575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74450</v>
      </c>
      <c r="C25" s="14">
        <v>62576</v>
      </c>
      <c r="D25" s="14">
        <v>59475</v>
      </c>
      <c r="E25" s="14">
        <v>11108</v>
      </c>
      <c r="F25" s="14">
        <v>57561</v>
      </c>
      <c r="G25" s="14">
        <v>90529</v>
      </c>
      <c r="H25" s="14">
        <v>79812</v>
      </c>
      <c r="I25" s="14">
        <v>55145</v>
      </c>
      <c r="J25" s="14">
        <v>46855</v>
      </c>
      <c r="K25" s="14">
        <v>47257</v>
      </c>
      <c r="L25" s="14">
        <v>15962</v>
      </c>
      <c r="M25" s="14">
        <v>8018</v>
      </c>
      <c r="N25" s="12">
        <f t="shared" si="7"/>
        <v>608748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72220</v>
      </c>
      <c r="C26" s="14">
        <v>46173</v>
      </c>
      <c r="D26" s="14">
        <v>49960</v>
      </c>
      <c r="E26" s="14">
        <v>7555</v>
      </c>
      <c r="F26" s="14">
        <v>46728</v>
      </c>
      <c r="G26" s="14">
        <v>70471</v>
      </c>
      <c r="H26" s="14">
        <v>54629</v>
      </c>
      <c r="I26" s="14">
        <v>54901</v>
      </c>
      <c r="J26" s="14">
        <v>37918</v>
      </c>
      <c r="K26" s="14">
        <v>43436</v>
      </c>
      <c r="L26" s="14">
        <v>14765</v>
      </c>
      <c r="M26" s="14">
        <v>9071</v>
      </c>
      <c r="N26" s="12">
        <f t="shared" si="7"/>
        <v>507827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1028922.8712254599</v>
      </c>
      <c r="C36" s="61">
        <f aca="true" t="shared" si="11" ref="C36:M36">C37+C38+C39+C40</f>
        <v>729642.0465620001</v>
      </c>
      <c r="D36" s="61">
        <f t="shared" si="11"/>
        <v>718218.9945090001</v>
      </c>
      <c r="E36" s="61">
        <f t="shared" si="11"/>
        <v>144263.2390104</v>
      </c>
      <c r="F36" s="61">
        <f t="shared" si="11"/>
        <v>692146.0682459001</v>
      </c>
      <c r="G36" s="61">
        <f t="shared" si="11"/>
        <v>890344.3682000001</v>
      </c>
      <c r="H36" s="61">
        <f t="shared" si="11"/>
        <v>935821.2267</v>
      </c>
      <c r="I36" s="61">
        <f t="shared" si="11"/>
        <v>816410.7981848</v>
      </c>
      <c r="J36" s="61">
        <f t="shared" si="11"/>
        <v>660451.1082345</v>
      </c>
      <c r="K36" s="61">
        <f t="shared" si="11"/>
        <v>762097.98269296</v>
      </c>
      <c r="L36" s="61">
        <f t="shared" si="11"/>
        <v>369334.68792349</v>
      </c>
      <c r="M36" s="61">
        <f t="shared" si="11"/>
        <v>216281.71887936004</v>
      </c>
      <c r="N36" s="61">
        <f>N37+N38+N39+N40</f>
        <v>7963935.11036787</v>
      </c>
    </row>
    <row r="37" spans="1:14" ht="18.75" customHeight="1">
      <c r="A37" s="58" t="s">
        <v>55</v>
      </c>
      <c r="B37" s="55">
        <f aca="true" t="shared" si="12" ref="B37:M37">B29*B7</f>
        <v>1028806.4291999999</v>
      </c>
      <c r="C37" s="55">
        <f t="shared" si="12"/>
        <v>729433.4736</v>
      </c>
      <c r="D37" s="55">
        <f t="shared" si="12"/>
        <v>708098.664</v>
      </c>
      <c r="E37" s="55">
        <f t="shared" si="12"/>
        <v>143975.8331</v>
      </c>
      <c r="F37" s="55">
        <f t="shared" si="12"/>
        <v>692061.1620000001</v>
      </c>
      <c r="G37" s="55">
        <f t="shared" si="12"/>
        <v>890384.3565000001</v>
      </c>
      <c r="H37" s="55">
        <f t="shared" si="12"/>
        <v>935587.9395</v>
      </c>
      <c r="I37" s="55">
        <f t="shared" si="12"/>
        <v>816283.0255999999</v>
      </c>
      <c r="J37" s="55">
        <f t="shared" si="12"/>
        <v>660276.6885</v>
      </c>
      <c r="K37" s="55">
        <f t="shared" si="12"/>
        <v>761799.3999</v>
      </c>
      <c r="L37" s="55">
        <f t="shared" si="12"/>
        <v>369172.0777</v>
      </c>
      <c r="M37" s="55">
        <f t="shared" si="12"/>
        <v>216221.10330000002</v>
      </c>
      <c r="N37" s="57">
        <f>SUM(B37:M37)</f>
        <v>7952100.1529</v>
      </c>
    </row>
    <row r="38" spans="1:14" ht="18.75" customHeight="1">
      <c r="A38" s="58" t="s">
        <v>56</v>
      </c>
      <c r="B38" s="55">
        <f aca="true" t="shared" si="13" ref="B38:M38">B30*B7</f>
        <v>-3140.63797454</v>
      </c>
      <c r="C38" s="55">
        <f t="shared" si="13"/>
        <v>-2183.947038</v>
      </c>
      <c r="D38" s="55">
        <f t="shared" si="13"/>
        <v>-2165.479491</v>
      </c>
      <c r="E38" s="55">
        <f t="shared" si="13"/>
        <v>-358.8740896</v>
      </c>
      <c r="F38" s="55">
        <f t="shared" si="13"/>
        <v>-2076.4937541</v>
      </c>
      <c r="G38" s="55">
        <f t="shared" si="13"/>
        <v>-2702.1483000000003</v>
      </c>
      <c r="H38" s="55">
        <f t="shared" si="13"/>
        <v>-2664.2728</v>
      </c>
      <c r="I38" s="55">
        <f t="shared" si="13"/>
        <v>-2418.8274152</v>
      </c>
      <c r="J38" s="55">
        <f t="shared" si="13"/>
        <v>-1944.1802655000001</v>
      </c>
      <c r="K38" s="55">
        <f t="shared" si="13"/>
        <v>-2303.65720704</v>
      </c>
      <c r="L38" s="55">
        <f t="shared" si="13"/>
        <v>-1108.54977651</v>
      </c>
      <c r="M38" s="55">
        <f t="shared" si="13"/>
        <v>-658.42442064</v>
      </c>
      <c r="N38" s="25">
        <f>SUM(B38:M38)</f>
        <v>-23725.49253213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-95177.87</v>
      </c>
      <c r="C42" s="25">
        <f aca="true" t="shared" si="15" ref="C42:M42">+C43+C46+C54+C55</f>
        <v>-92674.2</v>
      </c>
      <c r="D42" s="25">
        <f t="shared" si="15"/>
        <v>-95339.14</v>
      </c>
      <c r="E42" s="25">
        <f t="shared" si="15"/>
        <v>-48406.939999999995</v>
      </c>
      <c r="F42" s="25">
        <f t="shared" si="15"/>
        <v>-149445.62</v>
      </c>
      <c r="G42" s="25">
        <f t="shared" si="15"/>
        <v>-141466.58</v>
      </c>
      <c r="H42" s="25">
        <f t="shared" si="15"/>
        <v>-143088.28</v>
      </c>
      <c r="I42" s="25">
        <f t="shared" si="15"/>
        <v>-60154.33</v>
      </c>
      <c r="J42" s="25">
        <f t="shared" si="15"/>
        <v>-95462.74</v>
      </c>
      <c r="K42" s="25">
        <f t="shared" si="15"/>
        <v>-60900.84</v>
      </c>
      <c r="L42" s="25">
        <f t="shared" si="15"/>
        <v>-39667</v>
      </c>
      <c r="M42" s="25">
        <f t="shared" si="15"/>
        <v>-28662.46</v>
      </c>
      <c r="N42" s="25">
        <f>+N43+N46+N54+N55</f>
        <v>-1050446</v>
      </c>
    </row>
    <row r="43" spans="1:14" ht="18.75" customHeight="1">
      <c r="A43" s="17" t="s">
        <v>60</v>
      </c>
      <c r="B43" s="26">
        <f>B44+B45</f>
        <v>-90831.4</v>
      </c>
      <c r="C43" s="26">
        <f>C44+C45</f>
        <v>-91234.2</v>
      </c>
      <c r="D43" s="26">
        <f>D44+D45</f>
        <v>-67024.4</v>
      </c>
      <c r="E43" s="26">
        <f>E44+E45</f>
        <v>-7113.6</v>
      </c>
      <c r="F43" s="26">
        <f aca="true" t="shared" si="16" ref="F43:M43">F44+F45</f>
        <v>-55343.2</v>
      </c>
      <c r="G43" s="26">
        <f t="shared" si="16"/>
        <v>-103390.4</v>
      </c>
      <c r="H43" s="26">
        <f t="shared" si="16"/>
        <v>-120216.8</v>
      </c>
      <c r="I43" s="26">
        <f t="shared" si="16"/>
        <v>-59500.4</v>
      </c>
      <c r="J43" s="26">
        <f t="shared" si="16"/>
        <v>-74936</v>
      </c>
      <c r="K43" s="26">
        <f t="shared" si="16"/>
        <v>-59147</v>
      </c>
      <c r="L43" s="26">
        <f t="shared" si="16"/>
        <v>-37867</v>
      </c>
      <c r="M43" s="26">
        <f t="shared" si="16"/>
        <v>-25479</v>
      </c>
      <c r="N43" s="25">
        <f aca="true" t="shared" si="17" ref="N43:N55">SUM(B43:M43)</f>
        <v>-792083.4</v>
      </c>
    </row>
    <row r="44" spans="1:25" ht="18.75" customHeight="1">
      <c r="A44" s="13" t="s">
        <v>61</v>
      </c>
      <c r="B44" s="20">
        <f>ROUND(-B9*$D$3,2)</f>
        <v>-90831.4</v>
      </c>
      <c r="C44" s="20">
        <f>ROUND(-C9*$D$3,2)</f>
        <v>-91234.2</v>
      </c>
      <c r="D44" s="20">
        <f>ROUND(-D9*$D$3,2)</f>
        <v>-67024.4</v>
      </c>
      <c r="E44" s="20">
        <f>ROUND(-E9*$D$3,2)</f>
        <v>-7113.6</v>
      </c>
      <c r="F44" s="20">
        <f aca="true" t="shared" si="18" ref="F44:M44">ROUND(-F9*$D$3,2)</f>
        <v>-55343.2</v>
      </c>
      <c r="G44" s="20">
        <f t="shared" si="18"/>
        <v>-103390.4</v>
      </c>
      <c r="H44" s="20">
        <f t="shared" si="18"/>
        <v>-120216.8</v>
      </c>
      <c r="I44" s="20">
        <f t="shared" si="18"/>
        <v>-59500.4</v>
      </c>
      <c r="J44" s="20">
        <f t="shared" si="18"/>
        <v>-74936</v>
      </c>
      <c r="K44" s="20">
        <f t="shared" si="18"/>
        <v>-59147</v>
      </c>
      <c r="L44" s="20">
        <f t="shared" si="18"/>
        <v>-37867</v>
      </c>
      <c r="M44" s="20">
        <f t="shared" si="18"/>
        <v>-25479</v>
      </c>
      <c r="N44" s="47">
        <f t="shared" si="17"/>
        <v>-792083.4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-4346.47</v>
      </c>
      <c r="C46" s="26">
        <f aca="true" t="shared" si="20" ref="C46:M46">SUM(C47:C53)</f>
        <v>-1440</v>
      </c>
      <c r="D46" s="26">
        <f t="shared" si="20"/>
        <v>-28314.74</v>
      </c>
      <c r="E46" s="26">
        <f t="shared" si="20"/>
        <v>-41293.34</v>
      </c>
      <c r="F46" s="26">
        <f t="shared" si="20"/>
        <v>-94102.42</v>
      </c>
      <c r="G46" s="26">
        <f t="shared" si="20"/>
        <v>-38076.18</v>
      </c>
      <c r="H46" s="26">
        <f t="shared" si="20"/>
        <v>-22871.48</v>
      </c>
      <c r="I46" s="26">
        <f t="shared" si="20"/>
        <v>-653.93</v>
      </c>
      <c r="J46" s="26">
        <f t="shared" si="20"/>
        <v>-20526.74</v>
      </c>
      <c r="K46" s="26">
        <f t="shared" si="20"/>
        <v>-1753.84</v>
      </c>
      <c r="L46" s="26">
        <f t="shared" si="20"/>
        <v>-1800</v>
      </c>
      <c r="M46" s="26">
        <f t="shared" si="20"/>
        <v>-3183.46</v>
      </c>
      <c r="N46" s="26">
        <f>SUM(N47:N53)</f>
        <v>-258362.59999999995</v>
      </c>
    </row>
    <row r="47" spans="1:25" ht="18.75" customHeight="1">
      <c r="A47" s="13" t="s">
        <v>64</v>
      </c>
      <c r="B47" s="24">
        <v>-4346.47</v>
      </c>
      <c r="C47" s="24">
        <v>-1440</v>
      </c>
      <c r="D47" s="24">
        <v>-28314.74</v>
      </c>
      <c r="E47" s="24">
        <v>-41293.34</v>
      </c>
      <c r="F47" s="24">
        <v>-94102.42</v>
      </c>
      <c r="G47" s="24">
        <v>-38076.18</v>
      </c>
      <c r="H47" s="24">
        <v>-22371.48</v>
      </c>
      <c r="I47" s="24">
        <v>-653.93</v>
      </c>
      <c r="J47" s="24">
        <v>-20526.74</v>
      </c>
      <c r="K47" s="24">
        <v>-1753.84</v>
      </c>
      <c r="L47" s="24">
        <v>-1800</v>
      </c>
      <c r="M47" s="24">
        <v>-3183.46</v>
      </c>
      <c r="N47" s="24">
        <f t="shared" si="17"/>
        <v>-257862.59999999995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933745.0012254599</v>
      </c>
      <c r="C57" s="29">
        <f t="shared" si="21"/>
        <v>636967.8465620001</v>
      </c>
      <c r="D57" s="29">
        <f t="shared" si="21"/>
        <v>622879.8545090001</v>
      </c>
      <c r="E57" s="29">
        <f t="shared" si="21"/>
        <v>95856.29901039999</v>
      </c>
      <c r="F57" s="29">
        <f t="shared" si="21"/>
        <v>542700.4482459001</v>
      </c>
      <c r="G57" s="29">
        <f t="shared" si="21"/>
        <v>748877.7882000002</v>
      </c>
      <c r="H57" s="29">
        <f t="shared" si="21"/>
        <v>792732.9467</v>
      </c>
      <c r="I57" s="29">
        <f t="shared" si="21"/>
        <v>756256.4681848</v>
      </c>
      <c r="J57" s="29">
        <f t="shared" si="21"/>
        <v>564988.3682345</v>
      </c>
      <c r="K57" s="29">
        <f t="shared" si="21"/>
        <v>701197.14269296</v>
      </c>
      <c r="L57" s="29">
        <f t="shared" si="21"/>
        <v>329667.68792349</v>
      </c>
      <c r="M57" s="29">
        <f t="shared" si="21"/>
        <v>187619.25887936004</v>
      </c>
      <c r="N57" s="29">
        <f>SUM(B57:M57)</f>
        <v>6913489.110367871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933745</v>
      </c>
      <c r="C60" s="36">
        <f aca="true" t="shared" si="22" ref="C60:M60">SUM(C61:C74)</f>
        <v>636967.8400000001</v>
      </c>
      <c r="D60" s="36">
        <f t="shared" si="22"/>
        <v>622879.85</v>
      </c>
      <c r="E60" s="36">
        <f t="shared" si="22"/>
        <v>95856.3</v>
      </c>
      <c r="F60" s="36">
        <f t="shared" si="22"/>
        <v>542700.45</v>
      </c>
      <c r="G60" s="36">
        <f t="shared" si="22"/>
        <v>748877.79</v>
      </c>
      <c r="H60" s="36">
        <f t="shared" si="22"/>
        <v>792732.9400000001</v>
      </c>
      <c r="I60" s="36">
        <f t="shared" si="22"/>
        <v>756256.47</v>
      </c>
      <c r="J60" s="36">
        <f t="shared" si="22"/>
        <v>564988.37</v>
      </c>
      <c r="K60" s="36">
        <f t="shared" si="22"/>
        <v>701197.14</v>
      </c>
      <c r="L60" s="36">
        <f t="shared" si="22"/>
        <v>329667.69</v>
      </c>
      <c r="M60" s="36">
        <f t="shared" si="22"/>
        <v>187619.26</v>
      </c>
      <c r="N60" s="29">
        <f>SUM(N61:N74)</f>
        <v>6913489.099999999</v>
      </c>
    </row>
    <row r="61" spans="1:15" ht="18.75" customHeight="1">
      <c r="A61" s="17" t="s">
        <v>75</v>
      </c>
      <c r="B61" s="36">
        <v>180990.14</v>
      </c>
      <c r="C61" s="36">
        <v>186001.13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366991.27</v>
      </c>
      <c r="O61"/>
    </row>
    <row r="62" spans="1:15" ht="18.75" customHeight="1">
      <c r="A62" s="17" t="s">
        <v>76</v>
      </c>
      <c r="B62" s="36">
        <v>752754.86</v>
      </c>
      <c r="C62" s="36">
        <v>450966.71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1203721.57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622879.85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622879.85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95856.3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95856.3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542700.45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542700.45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748877.79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748877.79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621873.42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621873.42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170859.52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170859.52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756256.47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756256.47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564988.37</v>
      </c>
      <c r="K70" s="35">
        <v>0</v>
      </c>
      <c r="L70" s="35">
        <v>0</v>
      </c>
      <c r="M70" s="35">
        <v>0</v>
      </c>
      <c r="N70" s="29">
        <f t="shared" si="23"/>
        <v>564988.37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701197.14</v>
      </c>
      <c r="L71" s="35">
        <v>0</v>
      </c>
      <c r="M71" s="62"/>
      <c r="N71" s="26">
        <f t="shared" si="23"/>
        <v>701197.14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329667.69</v>
      </c>
      <c r="M72" s="35">
        <v>0</v>
      </c>
      <c r="N72" s="29">
        <f t="shared" si="23"/>
        <v>329667.69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187619.26</v>
      </c>
      <c r="N73" s="26">
        <f t="shared" si="23"/>
        <v>187619.26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2.267909453432839</v>
      </c>
      <c r="C78" s="45">
        <v>2.23457448995614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1.9789495518963747</v>
      </c>
      <c r="C79" s="45">
        <v>1.8664447971998137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1.8147895445922397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2.525130647291313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2.119259971726404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1.6804245265961164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1.976899320425312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1.933261525644942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1.919900474524264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2.162471090923825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2.0677101092949797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2.45498087596957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2.4049740231884447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2016-12-30T12:38:14Z</dcterms:modified>
  <cp:category/>
  <cp:version/>
  <cp:contentType/>
  <cp:contentStatus/>
</cp:coreProperties>
</file>