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<sst xmlns="http://schemas.openxmlformats.org/spreadsheetml/2006/main" count="105" uniqueCount="103">
  <si>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</si>
  <si>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</si>
  <si>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</si>
  <si>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</si>
  <si>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</si>
  <si>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</si>
  <si>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</si>
  <si>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</si>
  <si>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</si>
  <si>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</si>
  <si>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</si>
  <si>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</si>
  <si>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</si>
  <si>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</si>
  <si>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</si>
  <si>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</si>
  <si>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</si>
  <si>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</si>
  <si>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</si>
  <si>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</si>
  <si>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</si>
  <si>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</si>
  <si>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</si>
  <si>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</si>
  <si>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</si>
  <si>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</si>
  <si>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</si>
  <si>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</si>
  <si>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</si>
  <si>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</si>
  <si>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</si>
  <si>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</si>
  <si>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</si>
  <si>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</si>
  <si>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</si>
  <si>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</si>
  <si>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</si>
  <si>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</si>
  <si>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</si>
  <si>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</si>
  <si>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</si>
  <si>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</si>
  <si>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</si>
  <si>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</si>
  <si>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</si>
  <si>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</si>
  <si>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</si>
  <si>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</si>
  <si>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</si>
  <si>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</si>
  <si>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</si>
  <si>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</si>
  <si>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</si>
  <si>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</si>
  <si>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</si>
  <si>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</si>
  <si>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</si>
  <si>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</si>
  <si>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</si>
  <si>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</si>
  <si>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</si>
  <si>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</si>
  <si>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</si>
  <si>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</si>
  <si>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</si>
  <si>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</si>
  <si>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</si>
  <si>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</si>
  <si>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</si>
  <si>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</si>
  <si>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</si>
  <si>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</si>
  <si>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</si>
  <si>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</si>
  <si>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</si>
  <si>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</si>
  <si>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</si>
  <si>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</si>
  <si>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</si>
  <si>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</si>
  <si>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</si>
  <si>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</si>
  <si>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</si>
  <si>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</si>
  <si>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</si>
  <si>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</si>
  <si>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</si>
  <si>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</si>
  <si>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</si>
  <si>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</si>
  <si>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</si>
  <si>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</si>
  <si>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</si>
  <si>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</si>
  <si>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</si>
  <si>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</si>
  <si>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</si>
  <si>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</si>
  <si>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</si>
  <si>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</si>
  <si>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</si>
  <si>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</si>
  <si>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08/12/16 - VENCIMENTO 22/12/16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</si>
</sst>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536374</v>
      </c>
      <c r="C7" s="10">
        <f>C8+C20+C24</f>
        <v>394556</v>
      </c>
      <c r="D7" s="10">
        <f>D8+D20+D24</f>
        <v>403710</v>
      </c>
      <c r="E7" s="10">
        <f>E8+E20+E24</f>
        <v>56278</v>
      </c>
      <c r="F7" s="10">
        <f aca="true" t="shared" si="0" ref="F7:M7">F8+F20+F24</f>
        <v>342803</v>
      </c>
      <c r="G7" s="10">
        <f t="shared" si="0"/>
        <v>550542</v>
      </c>
      <c r="H7" s="10">
        <f t="shared" si="0"/>
        <v>501663</v>
      </c>
      <c r="I7" s="10">
        <f t="shared" si="0"/>
        <v>447410</v>
      </c>
      <c r="J7" s="10">
        <f t="shared" si="0"/>
        <v>318171</v>
      </c>
      <c r="K7" s="10">
        <f t="shared" si="0"/>
        <v>389183</v>
      </c>
      <c r="L7" s="10">
        <f t="shared" si="0"/>
        <v>158626</v>
      </c>
      <c r="M7" s="10">
        <f t="shared" si="0"/>
        <v>93846</v>
      </c>
      <c r="N7" s="10">
        <f>+N8+N20+N24</f>
        <v>4193162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240130</v>
      </c>
      <c r="C8" s="12">
        <f>+C9+C12+C16</f>
        <v>188513</v>
      </c>
      <c r="D8" s="12">
        <f>+D9+D12+D16</f>
        <v>208442</v>
      </c>
      <c r="E8" s="12">
        <f>+E9+E12+E16</f>
        <v>26647</v>
      </c>
      <c r="F8" s="12">
        <f aca="true" t="shared" si="1" ref="F8:M8">+F9+F12+F16</f>
        <v>160962</v>
      </c>
      <c r="G8" s="12">
        <f t="shared" si="1"/>
        <v>266544</v>
      </c>
      <c r="H8" s="12">
        <f t="shared" si="1"/>
        <v>238411</v>
      </c>
      <c r="I8" s="12">
        <f t="shared" si="1"/>
        <v>218707</v>
      </c>
      <c r="J8" s="12">
        <f t="shared" si="1"/>
        <v>156498</v>
      </c>
      <c r="K8" s="12">
        <f t="shared" si="1"/>
        <v>182248</v>
      </c>
      <c r="L8" s="12">
        <f t="shared" si="1"/>
        <v>83343</v>
      </c>
      <c r="M8" s="12">
        <f t="shared" si="1"/>
        <v>51691</v>
      </c>
      <c r="N8" s="12">
        <f>SUM(B8:M8)</f>
        <v>2022136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23050</v>
      </c>
      <c r="C9" s="14">
        <v>23377</v>
      </c>
      <c r="D9" s="14">
        <v>16877</v>
      </c>
      <c r="E9" s="14">
        <v>1780</v>
      </c>
      <c r="F9" s="14">
        <v>13253</v>
      </c>
      <c r="G9" s="14">
        <v>25337</v>
      </c>
      <c r="H9" s="14">
        <v>30003</v>
      </c>
      <c r="I9" s="14">
        <v>14454</v>
      </c>
      <c r="J9" s="14">
        <v>19031</v>
      </c>
      <c r="K9" s="14">
        <v>15210</v>
      </c>
      <c r="L9" s="14">
        <v>9818</v>
      </c>
      <c r="M9" s="14">
        <v>6743</v>
      </c>
      <c r="N9" s="12">
        <f aca="true" t="shared" si="2" ref="N9:N19">SUM(B9:M9)</f>
        <v>198933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23050</v>
      </c>
      <c r="C10" s="14">
        <f>+C9-C11</f>
        <v>23377</v>
      </c>
      <c r="D10" s="14">
        <f>+D9-D11</f>
        <v>16877</v>
      </c>
      <c r="E10" s="14">
        <f>+E9-E11</f>
        <v>1780</v>
      </c>
      <c r="F10" s="14">
        <f aca="true" t="shared" si="3" ref="F10:M10">+F9-F11</f>
        <v>13253</v>
      </c>
      <c r="G10" s="14">
        <f t="shared" si="3"/>
        <v>25337</v>
      </c>
      <c r="H10" s="14">
        <f t="shared" si="3"/>
        <v>30003</v>
      </c>
      <c r="I10" s="14">
        <f t="shared" si="3"/>
        <v>14454</v>
      </c>
      <c r="J10" s="14">
        <f t="shared" si="3"/>
        <v>19031</v>
      </c>
      <c r="K10" s="14">
        <f t="shared" si="3"/>
        <v>15210</v>
      </c>
      <c r="L10" s="14">
        <f t="shared" si="3"/>
        <v>9818</v>
      </c>
      <c r="M10" s="14">
        <f t="shared" si="3"/>
        <v>6743</v>
      </c>
      <c r="N10" s="12">
        <f t="shared" si="2"/>
        <v>198933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179066</v>
      </c>
      <c r="C12" s="14">
        <f>C13+C14+C15</f>
        <v>139180</v>
      </c>
      <c r="D12" s="14">
        <f>D13+D14+D15</f>
        <v>163198</v>
      </c>
      <c r="E12" s="14">
        <f>E13+E14+E15</f>
        <v>21288</v>
      </c>
      <c r="F12" s="14">
        <f aca="true" t="shared" si="4" ref="F12:M12">F13+F14+F15</f>
        <v>123901</v>
      </c>
      <c r="G12" s="14">
        <f t="shared" si="4"/>
        <v>201946</v>
      </c>
      <c r="H12" s="14">
        <f t="shared" si="4"/>
        <v>174719</v>
      </c>
      <c r="I12" s="14">
        <f t="shared" si="4"/>
        <v>168869</v>
      </c>
      <c r="J12" s="14">
        <f t="shared" si="4"/>
        <v>113766</v>
      </c>
      <c r="K12" s="14">
        <f t="shared" si="4"/>
        <v>134101</v>
      </c>
      <c r="L12" s="14">
        <f t="shared" si="4"/>
        <v>61986</v>
      </c>
      <c r="M12" s="14">
        <f t="shared" si="4"/>
        <v>38766</v>
      </c>
      <c r="N12" s="12">
        <f t="shared" si="2"/>
        <v>1520786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87657</v>
      </c>
      <c r="C13" s="14">
        <v>69699</v>
      </c>
      <c r="D13" s="14">
        <v>79102</v>
      </c>
      <c r="E13" s="14">
        <v>10641</v>
      </c>
      <c r="F13" s="14">
        <v>59788</v>
      </c>
      <c r="G13" s="14">
        <v>99448</v>
      </c>
      <c r="H13" s="14">
        <v>90499</v>
      </c>
      <c r="I13" s="14">
        <v>85511</v>
      </c>
      <c r="J13" s="14">
        <v>55223</v>
      </c>
      <c r="K13" s="14">
        <v>65261</v>
      </c>
      <c r="L13" s="14">
        <v>29897</v>
      </c>
      <c r="M13" s="14">
        <v>18224</v>
      </c>
      <c r="N13" s="12">
        <f t="shared" si="2"/>
        <v>750950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86902</v>
      </c>
      <c r="C14" s="14">
        <v>64142</v>
      </c>
      <c r="D14" s="14">
        <v>81105</v>
      </c>
      <c r="E14" s="14">
        <v>10004</v>
      </c>
      <c r="F14" s="14">
        <v>60366</v>
      </c>
      <c r="G14" s="14">
        <v>94679</v>
      </c>
      <c r="H14" s="14">
        <v>78867</v>
      </c>
      <c r="I14" s="14">
        <v>80448</v>
      </c>
      <c r="J14" s="14">
        <v>55273</v>
      </c>
      <c r="K14" s="14">
        <v>65982</v>
      </c>
      <c r="L14" s="14">
        <v>30264</v>
      </c>
      <c r="M14" s="14">
        <v>19684</v>
      </c>
      <c r="N14" s="12">
        <f t="shared" si="2"/>
        <v>727716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4507</v>
      </c>
      <c r="C15" s="14">
        <v>5339</v>
      </c>
      <c r="D15" s="14">
        <v>2991</v>
      </c>
      <c r="E15" s="14">
        <v>643</v>
      </c>
      <c r="F15" s="14">
        <v>3747</v>
      </c>
      <c r="G15" s="14">
        <v>7819</v>
      </c>
      <c r="H15" s="14">
        <v>5353</v>
      </c>
      <c r="I15" s="14">
        <v>2910</v>
      </c>
      <c r="J15" s="14">
        <v>3270</v>
      </c>
      <c r="K15" s="14">
        <v>2858</v>
      </c>
      <c r="L15" s="14">
        <v>1825</v>
      </c>
      <c r="M15" s="14">
        <v>858</v>
      </c>
      <c r="N15" s="12">
        <f t="shared" si="2"/>
        <v>42120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38014</v>
      </c>
      <c r="C16" s="14">
        <f>C17+C18+C19</f>
        <v>25956</v>
      </c>
      <c r="D16" s="14">
        <f>D17+D18+D19</f>
        <v>28367</v>
      </c>
      <c r="E16" s="14">
        <f>E17+E18+E19</f>
        <v>3579</v>
      </c>
      <c r="F16" s="14">
        <f aca="true" t="shared" si="5" ref="F16:M16">F17+F18+F19</f>
        <v>23808</v>
      </c>
      <c r="G16" s="14">
        <f t="shared" si="5"/>
        <v>39261</v>
      </c>
      <c r="H16" s="14">
        <f t="shared" si="5"/>
        <v>33689</v>
      </c>
      <c r="I16" s="14">
        <f t="shared" si="5"/>
        <v>35384</v>
      </c>
      <c r="J16" s="14">
        <f t="shared" si="5"/>
        <v>23701</v>
      </c>
      <c r="K16" s="14">
        <f t="shared" si="5"/>
        <v>32937</v>
      </c>
      <c r="L16" s="14">
        <f t="shared" si="5"/>
        <v>11539</v>
      </c>
      <c r="M16" s="14">
        <f t="shared" si="5"/>
        <v>6182</v>
      </c>
      <c r="N16" s="12">
        <f t="shared" si="2"/>
        <v>302417</v>
      </c>
    </row>
    <row r="17" spans="1:25" ht="18.75" customHeight="1">
      <c r="A17" s="15" t="s">
        <v>16</v>
      </c>
      <c r="B17" s="14">
        <v>19751</v>
      </c>
      <c r="C17" s="14">
        <v>14528</v>
      </c>
      <c r="D17" s="14">
        <v>13031</v>
      </c>
      <c r="E17" s="14">
        <v>1811</v>
      </c>
      <c r="F17" s="14">
        <v>11882</v>
      </c>
      <c r="G17" s="14">
        <v>20773</v>
      </c>
      <c r="H17" s="14">
        <v>18034</v>
      </c>
      <c r="I17" s="14">
        <v>18999</v>
      </c>
      <c r="J17" s="14">
        <v>12098</v>
      </c>
      <c r="K17" s="14">
        <v>17064</v>
      </c>
      <c r="L17" s="14">
        <v>6179</v>
      </c>
      <c r="M17" s="14">
        <v>3140</v>
      </c>
      <c r="N17" s="12">
        <f t="shared" si="2"/>
        <v>157290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17474</v>
      </c>
      <c r="C18" s="14">
        <v>10601</v>
      </c>
      <c r="D18" s="14">
        <v>14774</v>
      </c>
      <c r="E18" s="14">
        <v>1679</v>
      </c>
      <c r="F18" s="14">
        <v>11210</v>
      </c>
      <c r="G18" s="14">
        <v>17117</v>
      </c>
      <c r="H18" s="14">
        <v>14757</v>
      </c>
      <c r="I18" s="14">
        <v>15925</v>
      </c>
      <c r="J18" s="14">
        <v>11109</v>
      </c>
      <c r="K18" s="14">
        <v>15464</v>
      </c>
      <c r="L18" s="14">
        <v>5130</v>
      </c>
      <c r="M18" s="14">
        <v>2925</v>
      </c>
      <c r="N18" s="12">
        <f t="shared" si="2"/>
        <v>138165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789</v>
      </c>
      <c r="C19" s="14">
        <v>827</v>
      </c>
      <c r="D19" s="14">
        <v>562</v>
      </c>
      <c r="E19" s="14">
        <v>89</v>
      </c>
      <c r="F19" s="14">
        <v>716</v>
      </c>
      <c r="G19" s="14">
        <v>1371</v>
      </c>
      <c r="H19" s="14">
        <v>898</v>
      </c>
      <c r="I19" s="14">
        <v>460</v>
      </c>
      <c r="J19" s="14">
        <v>494</v>
      </c>
      <c r="K19" s="14">
        <v>409</v>
      </c>
      <c r="L19" s="14">
        <v>230</v>
      </c>
      <c r="M19" s="14">
        <v>117</v>
      </c>
      <c r="N19" s="12">
        <f t="shared" si="2"/>
        <v>6962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131076</v>
      </c>
      <c r="C20" s="18">
        <f>C21+C22+C23</f>
        <v>82947</v>
      </c>
      <c r="D20" s="18">
        <f>D21+D22+D23</f>
        <v>76034</v>
      </c>
      <c r="E20" s="18">
        <f>E21+E22+E23</f>
        <v>10624</v>
      </c>
      <c r="F20" s="18">
        <f aca="true" t="shared" si="6" ref="F20:M20">F21+F22+F23</f>
        <v>65430</v>
      </c>
      <c r="G20" s="18">
        <f t="shared" si="6"/>
        <v>107756</v>
      </c>
      <c r="H20" s="18">
        <f t="shared" si="6"/>
        <v>112865</v>
      </c>
      <c r="I20" s="18">
        <f t="shared" si="6"/>
        <v>104348</v>
      </c>
      <c r="J20" s="18">
        <f t="shared" si="6"/>
        <v>68832</v>
      </c>
      <c r="K20" s="18">
        <f t="shared" si="6"/>
        <v>103888</v>
      </c>
      <c r="L20" s="18">
        <f t="shared" si="6"/>
        <v>40689</v>
      </c>
      <c r="M20" s="18">
        <f t="shared" si="6"/>
        <v>23049</v>
      </c>
      <c r="N20" s="12">
        <f aca="true" t="shared" si="7" ref="N20:N26">SUM(B20:M20)</f>
        <v>927538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69597</v>
      </c>
      <c r="C21" s="14">
        <v>47323</v>
      </c>
      <c r="D21" s="14">
        <v>42695</v>
      </c>
      <c r="E21" s="14">
        <v>6036</v>
      </c>
      <c r="F21" s="14">
        <v>36377</v>
      </c>
      <c r="G21" s="14">
        <v>61278</v>
      </c>
      <c r="H21" s="14">
        <v>65777</v>
      </c>
      <c r="I21" s="14">
        <v>58928</v>
      </c>
      <c r="J21" s="14">
        <v>37639</v>
      </c>
      <c r="K21" s="14">
        <v>55725</v>
      </c>
      <c r="L21" s="14">
        <v>22167</v>
      </c>
      <c r="M21" s="14">
        <v>12127</v>
      </c>
      <c r="N21" s="12">
        <f t="shared" si="7"/>
        <v>515669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59005</v>
      </c>
      <c r="C22" s="14">
        <v>33361</v>
      </c>
      <c r="D22" s="14">
        <v>32104</v>
      </c>
      <c r="E22" s="14">
        <v>4317</v>
      </c>
      <c r="F22" s="14">
        <v>27587</v>
      </c>
      <c r="G22" s="14">
        <v>43468</v>
      </c>
      <c r="H22" s="14">
        <v>44812</v>
      </c>
      <c r="I22" s="14">
        <v>43904</v>
      </c>
      <c r="J22" s="14">
        <v>29783</v>
      </c>
      <c r="K22" s="14">
        <v>46382</v>
      </c>
      <c r="L22" s="14">
        <v>17680</v>
      </c>
      <c r="M22" s="14">
        <v>10509</v>
      </c>
      <c r="N22" s="12">
        <f t="shared" si="7"/>
        <v>392912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2474</v>
      </c>
      <c r="C23" s="14">
        <v>2263</v>
      </c>
      <c r="D23" s="14">
        <v>1235</v>
      </c>
      <c r="E23" s="14">
        <v>271</v>
      </c>
      <c r="F23" s="14">
        <v>1466</v>
      </c>
      <c r="G23" s="14">
        <v>3010</v>
      </c>
      <c r="H23" s="14">
        <v>2276</v>
      </c>
      <c r="I23" s="14">
        <v>1516</v>
      </c>
      <c r="J23" s="14">
        <v>1410</v>
      </c>
      <c r="K23" s="14">
        <v>1781</v>
      </c>
      <c r="L23" s="14">
        <v>842</v>
      </c>
      <c r="M23" s="14">
        <v>413</v>
      </c>
      <c r="N23" s="12">
        <f t="shared" si="7"/>
        <v>18957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165168</v>
      </c>
      <c r="C24" s="14">
        <f>C25+C26</f>
        <v>123096</v>
      </c>
      <c r="D24" s="14">
        <f>D25+D26</f>
        <v>119234</v>
      </c>
      <c r="E24" s="14">
        <f>E25+E26</f>
        <v>19007</v>
      </c>
      <c r="F24" s="14">
        <f aca="true" t="shared" si="8" ref="F24:M24">F25+F26</f>
        <v>116411</v>
      </c>
      <c r="G24" s="14">
        <f t="shared" si="8"/>
        <v>176242</v>
      </c>
      <c r="H24" s="14">
        <f t="shared" si="8"/>
        <v>150387</v>
      </c>
      <c r="I24" s="14">
        <f t="shared" si="8"/>
        <v>124355</v>
      </c>
      <c r="J24" s="14">
        <f t="shared" si="8"/>
        <v>92841</v>
      </c>
      <c r="K24" s="14">
        <f t="shared" si="8"/>
        <v>103047</v>
      </c>
      <c r="L24" s="14">
        <f t="shared" si="8"/>
        <v>34594</v>
      </c>
      <c r="M24" s="14">
        <f t="shared" si="8"/>
        <v>19106</v>
      </c>
      <c r="N24" s="12">
        <f t="shared" si="7"/>
        <v>1243488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78869</v>
      </c>
      <c r="C25" s="14">
        <v>63832</v>
      </c>
      <c r="D25" s="14">
        <v>61344</v>
      </c>
      <c r="E25" s="14">
        <v>10875</v>
      </c>
      <c r="F25" s="14">
        <v>60820</v>
      </c>
      <c r="G25" s="14">
        <v>94621</v>
      </c>
      <c r="H25" s="14">
        <v>84047</v>
      </c>
      <c r="I25" s="14">
        <v>58166</v>
      </c>
      <c r="J25" s="14">
        <v>50013</v>
      </c>
      <c r="K25" s="14">
        <v>49598</v>
      </c>
      <c r="L25" s="14">
        <v>16738</v>
      </c>
      <c r="M25" s="14">
        <v>8326</v>
      </c>
      <c r="N25" s="12">
        <f t="shared" si="7"/>
        <v>637249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86299</v>
      </c>
      <c r="C26" s="14">
        <v>59264</v>
      </c>
      <c r="D26" s="14">
        <v>57890</v>
      </c>
      <c r="E26" s="14">
        <v>8132</v>
      </c>
      <c r="F26" s="14">
        <v>55591</v>
      </c>
      <c r="G26" s="14">
        <v>81621</v>
      </c>
      <c r="H26" s="14">
        <v>66340</v>
      </c>
      <c r="I26" s="14">
        <v>66189</v>
      </c>
      <c r="J26" s="14">
        <v>42828</v>
      </c>
      <c r="K26" s="14">
        <v>53449</v>
      </c>
      <c r="L26" s="14">
        <v>17856</v>
      </c>
      <c r="M26" s="14">
        <v>10780</v>
      </c>
      <c r="N26" s="12">
        <f t="shared" si="7"/>
        <v>606239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1088344.61060204</v>
      </c>
      <c r="C36" s="61">
        <f aca="true" t="shared" si="11" ref="C36:M36">C37+C38+C39+C40</f>
        <v>773564.255958</v>
      </c>
      <c r="D36" s="61">
        <f t="shared" si="11"/>
        <v>742698.1476855</v>
      </c>
      <c r="E36" s="61">
        <f t="shared" si="11"/>
        <v>142118.95191519998</v>
      </c>
      <c r="F36" s="61">
        <f t="shared" si="11"/>
        <v>726381.43266615</v>
      </c>
      <c r="G36" s="61">
        <f t="shared" si="11"/>
        <v>925040.2268000001</v>
      </c>
      <c r="H36" s="61">
        <f t="shared" si="11"/>
        <v>986608.5367</v>
      </c>
      <c r="I36" s="61">
        <f t="shared" si="11"/>
        <v>858849.878438</v>
      </c>
      <c r="J36" s="61">
        <f t="shared" si="11"/>
        <v>687947.1037653</v>
      </c>
      <c r="K36" s="61">
        <f t="shared" si="11"/>
        <v>804572.09554608</v>
      </c>
      <c r="L36" s="61">
        <f t="shared" si="11"/>
        <v>389354.6546151799</v>
      </c>
      <c r="M36" s="61">
        <f t="shared" si="11"/>
        <v>225665.88994176002</v>
      </c>
      <c r="N36" s="61">
        <f>N37+N38+N39+N40</f>
        <v>8351145.784633211</v>
      </c>
    </row>
    <row r="37" spans="1:14" ht="18.75" customHeight="1">
      <c r="A37" s="58" t="s">
        <v>55</v>
      </c>
      <c r="B37" s="55">
        <f aca="true" t="shared" si="12" ref="B37:M37">B29*B7</f>
        <v>1088410.1208</v>
      </c>
      <c r="C37" s="55">
        <f t="shared" si="12"/>
        <v>773487.5824</v>
      </c>
      <c r="D37" s="55">
        <f t="shared" si="12"/>
        <v>732652.9079999999</v>
      </c>
      <c r="E37" s="55">
        <f t="shared" si="12"/>
        <v>141826.18779999999</v>
      </c>
      <c r="F37" s="55">
        <f t="shared" si="12"/>
        <v>726399.557</v>
      </c>
      <c r="G37" s="55">
        <f t="shared" si="12"/>
        <v>925185.831</v>
      </c>
      <c r="H37" s="55">
        <f t="shared" si="12"/>
        <v>986520.2895</v>
      </c>
      <c r="I37" s="55">
        <f t="shared" si="12"/>
        <v>858848.236</v>
      </c>
      <c r="J37" s="55">
        <f t="shared" si="12"/>
        <v>687853.8849000001</v>
      </c>
      <c r="K37" s="55">
        <f t="shared" si="12"/>
        <v>804402.3427</v>
      </c>
      <c r="L37" s="55">
        <f t="shared" si="12"/>
        <v>389252.3414</v>
      </c>
      <c r="M37" s="55">
        <f t="shared" si="12"/>
        <v>225633.9378</v>
      </c>
      <c r="N37" s="57">
        <f>SUM(B37:M37)</f>
        <v>8340473.219300001</v>
      </c>
    </row>
    <row r="38" spans="1:14" ht="18.75" customHeight="1">
      <c r="A38" s="58" t="s">
        <v>56</v>
      </c>
      <c r="B38" s="55">
        <f aca="true" t="shared" si="13" ref="B38:M38">B30*B7</f>
        <v>-3322.59019796</v>
      </c>
      <c r="C38" s="55">
        <f t="shared" si="13"/>
        <v>-2315.846442</v>
      </c>
      <c r="D38" s="55">
        <f t="shared" si="13"/>
        <v>-2240.5703144999998</v>
      </c>
      <c r="E38" s="55">
        <f t="shared" si="13"/>
        <v>-353.5158848</v>
      </c>
      <c r="F38" s="55">
        <f t="shared" si="13"/>
        <v>-2179.52433385</v>
      </c>
      <c r="G38" s="55">
        <f t="shared" si="13"/>
        <v>-2807.7642</v>
      </c>
      <c r="H38" s="55">
        <f t="shared" si="13"/>
        <v>-2809.3128</v>
      </c>
      <c r="I38" s="55">
        <f t="shared" si="13"/>
        <v>-2544.957562</v>
      </c>
      <c r="J38" s="55">
        <f t="shared" si="13"/>
        <v>-2025.3811347</v>
      </c>
      <c r="K38" s="55">
        <f t="shared" si="13"/>
        <v>-2432.48715392</v>
      </c>
      <c r="L38" s="55">
        <f t="shared" si="13"/>
        <v>-1168.84678482</v>
      </c>
      <c r="M38" s="55">
        <f t="shared" si="13"/>
        <v>-687.0878582400001</v>
      </c>
      <c r="N38" s="25">
        <f>SUM(B38:M38)</f>
        <v>-24887.884666790003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-87840</v>
      </c>
      <c r="C42" s="25">
        <f aca="true" t="shared" si="15" ref="C42:M42">+C43+C46+C54+C55</f>
        <v>-89082.6</v>
      </c>
      <c r="D42" s="25">
        <f t="shared" si="15"/>
        <v>-64132.6</v>
      </c>
      <c r="E42" s="25">
        <f t="shared" si="15"/>
        <v>-5764</v>
      </c>
      <c r="F42" s="25">
        <f t="shared" si="15"/>
        <v>-48861.4</v>
      </c>
      <c r="G42" s="25">
        <f t="shared" si="15"/>
        <v>-95280.6</v>
      </c>
      <c r="H42" s="25">
        <f t="shared" si="15"/>
        <v>-114511.4</v>
      </c>
      <c r="I42" s="25">
        <f t="shared" si="15"/>
        <v>-54925.2</v>
      </c>
      <c r="J42" s="25">
        <f t="shared" si="15"/>
        <v>-72317.8</v>
      </c>
      <c r="K42" s="25">
        <f t="shared" si="15"/>
        <v>-57798</v>
      </c>
      <c r="L42" s="25">
        <f t="shared" si="15"/>
        <v>-37308.4</v>
      </c>
      <c r="M42" s="25">
        <f t="shared" si="15"/>
        <v>-24623.4</v>
      </c>
      <c r="N42" s="25">
        <f>+N43+N46+N54+N55</f>
        <v>-752445.4000000001</v>
      </c>
    </row>
    <row r="43" spans="1:14" ht="18.75" customHeight="1">
      <c r="A43" s="17" t="s">
        <v>60</v>
      </c>
      <c r="B43" s="26">
        <f>B44+B45</f>
        <v>-87590</v>
      </c>
      <c r="C43" s="26">
        <f>C44+C45</f>
        <v>-88832.6</v>
      </c>
      <c r="D43" s="26">
        <f>D44+D45</f>
        <v>-64132.6</v>
      </c>
      <c r="E43" s="26">
        <f>E44+E45</f>
        <v>-6764</v>
      </c>
      <c r="F43" s="26">
        <f aca="true" t="shared" si="16" ref="F43:M43">F44+F45</f>
        <v>-50361.4</v>
      </c>
      <c r="G43" s="26">
        <f t="shared" si="16"/>
        <v>-96280.6</v>
      </c>
      <c r="H43" s="26">
        <f t="shared" si="16"/>
        <v>-114011.4</v>
      </c>
      <c r="I43" s="26">
        <f t="shared" si="16"/>
        <v>-54925.2</v>
      </c>
      <c r="J43" s="26">
        <f t="shared" si="16"/>
        <v>-72317.8</v>
      </c>
      <c r="K43" s="26">
        <f t="shared" si="16"/>
        <v>-57798</v>
      </c>
      <c r="L43" s="26">
        <f t="shared" si="16"/>
        <v>-37308.4</v>
      </c>
      <c r="M43" s="26">
        <f t="shared" si="16"/>
        <v>-25623.4</v>
      </c>
      <c r="N43" s="25">
        <f aca="true" t="shared" si="17" ref="N43:N55">SUM(B43:M43)</f>
        <v>-755945.4000000001</v>
      </c>
    </row>
    <row r="44" spans="1:25" ht="18.75" customHeight="1">
      <c r="A44" s="13" t="s">
        <v>61</v>
      </c>
      <c r="B44" s="20">
        <f>ROUND(-B9*$D$3,2)</f>
        <v>-87590</v>
      </c>
      <c r="C44" s="20">
        <f>ROUND(-C9*$D$3,2)</f>
        <v>-88832.6</v>
      </c>
      <c r="D44" s="20">
        <f>ROUND(-D9*$D$3,2)</f>
        <v>-64132.6</v>
      </c>
      <c r="E44" s="20">
        <f>ROUND(-E9*$D$3,2)</f>
        <v>-6764</v>
      </c>
      <c r="F44" s="20">
        <f aca="true" t="shared" si="18" ref="F44:M44">ROUND(-F9*$D$3,2)</f>
        <v>-50361.4</v>
      </c>
      <c r="G44" s="20">
        <f t="shared" si="18"/>
        <v>-96280.6</v>
      </c>
      <c r="H44" s="20">
        <f t="shared" si="18"/>
        <v>-114011.4</v>
      </c>
      <c r="I44" s="20">
        <f t="shared" si="18"/>
        <v>-54925.2</v>
      </c>
      <c r="J44" s="20">
        <f t="shared" si="18"/>
        <v>-72317.8</v>
      </c>
      <c r="K44" s="20">
        <f t="shared" si="18"/>
        <v>-57798</v>
      </c>
      <c r="L44" s="20">
        <f t="shared" si="18"/>
        <v>-37308.4</v>
      </c>
      <c r="M44" s="20">
        <f t="shared" si="18"/>
        <v>-25623.4</v>
      </c>
      <c r="N44" s="47">
        <f t="shared" si="17"/>
        <v>-755945.4000000001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-250</v>
      </c>
      <c r="C46" s="26">
        <f aca="true" t="shared" si="20" ref="C46:M46">SUM(C47:C53)</f>
        <v>-250</v>
      </c>
      <c r="D46" s="26">
        <f t="shared" si="20"/>
        <v>0</v>
      </c>
      <c r="E46" s="26">
        <f t="shared" si="20"/>
        <v>1000</v>
      </c>
      <c r="F46" s="26">
        <f t="shared" si="20"/>
        <v>1500</v>
      </c>
      <c r="G46" s="26">
        <f t="shared" si="20"/>
        <v>1000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1000</v>
      </c>
      <c r="N46" s="26">
        <f>SUM(N47:N53)</f>
        <v>3500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-250</v>
      </c>
      <c r="C49" s="24">
        <v>-250</v>
      </c>
      <c r="D49" s="24">
        <v>0</v>
      </c>
      <c r="E49" s="24">
        <v>1000</v>
      </c>
      <c r="F49" s="24">
        <v>1500</v>
      </c>
      <c r="G49" s="24">
        <v>1000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1000</v>
      </c>
      <c r="N49" s="24">
        <f t="shared" si="17"/>
        <v>3500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1000504.6106020401</v>
      </c>
      <c r="C57" s="29">
        <f t="shared" si="21"/>
        <v>684481.655958</v>
      </c>
      <c r="D57" s="29">
        <f t="shared" si="21"/>
        <v>678565.5476855</v>
      </c>
      <c r="E57" s="29">
        <f t="shared" si="21"/>
        <v>136354.95191519998</v>
      </c>
      <c r="F57" s="29">
        <f t="shared" si="21"/>
        <v>677520.03266615</v>
      </c>
      <c r="G57" s="29">
        <f t="shared" si="21"/>
        <v>829759.6268000001</v>
      </c>
      <c r="H57" s="29">
        <f t="shared" si="21"/>
        <v>872097.1367</v>
      </c>
      <c r="I57" s="29">
        <f t="shared" si="21"/>
        <v>803924.678438</v>
      </c>
      <c r="J57" s="29">
        <f t="shared" si="21"/>
        <v>615629.3037653</v>
      </c>
      <c r="K57" s="29">
        <f t="shared" si="21"/>
        <v>746774.09554608</v>
      </c>
      <c r="L57" s="29">
        <f t="shared" si="21"/>
        <v>352046.2546151799</v>
      </c>
      <c r="M57" s="29">
        <f t="shared" si="21"/>
        <v>201042.48994176002</v>
      </c>
      <c r="N57" s="29">
        <f>SUM(B57:M57)</f>
        <v>7598700.38463321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1000504.61</v>
      </c>
      <c r="C60" s="36">
        <f aca="true" t="shared" si="22" ref="C60:M60">SUM(C61:C74)</f>
        <v>684481.66</v>
      </c>
      <c r="D60" s="36">
        <f t="shared" si="22"/>
        <v>678565.55</v>
      </c>
      <c r="E60" s="36">
        <f t="shared" si="22"/>
        <v>136354.95</v>
      </c>
      <c r="F60" s="36">
        <f t="shared" si="22"/>
        <v>677520.04</v>
      </c>
      <c r="G60" s="36">
        <f t="shared" si="22"/>
        <v>829759.63</v>
      </c>
      <c r="H60" s="36">
        <f t="shared" si="22"/>
        <v>872097.14</v>
      </c>
      <c r="I60" s="36">
        <f t="shared" si="22"/>
        <v>803924.68</v>
      </c>
      <c r="J60" s="36">
        <f t="shared" si="22"/>
        <v>615629.3</v>
      </c>
      <c r="K60" s="36">
        <f t="shared" si="22"/>
        <v>746774.09</v>
      </c>
      <c r="L60" s="36">
        <f t="shared" si="22"/>
        <v>352046.25</v>
      </c>
      <c r="M60" s="36">
        <f t="shared" si="22"/>
        <v>201042.49</v>
      </c>
      <c r="N60" s="29">
        <f>SUM(N61:N74)</f>
        <v>7598700.39</v>
      </c>
    </row>
    <row r="61" spans="1:15" ht="18.75" customHeight="1">
      <c r="A61" s="17" t="s">
        <v>75</v>
      </c>
      <c r="B61" s="36">
        <v>197646.48</v>
      </c>
      <c r="C61" s="36">
        <v>197885.23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395531.71</v>
      </c>
      <c r="O61"/>
    </row>
    <row r="62" spans="1:15" ht="18.75" customHeight="1">
      <c r="A62" s="17" t="s">
        <v>76</v>
      </c>
      <c r="B62" s="36">
        <v>802858.13</v>
      </c>
      <c r="C62" s="36">
        <v>486596.43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1289454.56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678565.55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678565.55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136354.95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136354.95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677520.04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677520.04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829759.63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829759.63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676182.63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676182.63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195914.51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195914.51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803924.68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803924.68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615629.3</v>
      </c>
      <c r="K70" s="35">
        <v>0</v>
      </c>
      <c r="L70" s="35">
        <v>0</v>
      </c>
      <c r="M70" s="35">
        <v>0</v>
      </c>
      <c r="N70" s="29">
        <f t="shared" si="23"/>
        <v>615629.3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746774.09</v>
      </c>
      <c r="L71" s="35">
        <v>0</v>
      </c>
      <c r="M71" s="62"/>
      <c r="N71" s="26">
        <f t="shared" si="23"/>
        <v>746774.09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352046.25</v>
      </c>
      <c r="M72" s="35">
        <v>0</v>
      </c>
      <c r="N72" s="29">
        <f t="shared" si="23"/>
        <v>352046.25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201042.49</v>
      </c>
      <c r="N73" s="26">
        <f t="shared" si="23"/>
        <v>201042.49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2.2662191700927434</v>
      </c>
      <c r="C78" s="45">
        <v>2.2383619416467866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1.9786025648794896</v>
      </c>
      <c r="C79" s="45">
        <v>1.866062573673537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1.814603893105199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2.525302105888624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2.118947129010394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1.6802355257182924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1.9769215545803904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1.932818877152639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1.9196036709908137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2.1621929835380973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2.067336177443722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2.4545449965023383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2.4046404741998595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2016-12-21T19:21:26Z</dcterms:modified>
  <cp:category/>
  <cp:version/>
  <cp:contentType/>
  <cp:contentStatus/>
</cp:coreProperties>
</file>