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<sst xmlns="http://schemas.openxmlformats.org/spreadsheetml/2006/main" count="105" uniqueCount="103">
  <si>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</si>
  <si>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</si>
  <si>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</si>
  <si>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</si>
  <si>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</si>
  <si>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</si>
  <si>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</si>
  <si>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</si>
  <si>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</si>
  <si>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</si>
  <si>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</si>
  <si>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</si>
  <si>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</si>
  <si>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</si>
  <si>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</si>
  <si>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</si>
  <si>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</si>
  <si>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</si>
  <si>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</si>
  <si>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</si>
  <si>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</si>
  <si>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</si>
  <si>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</si>
  <si>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</si>
  <si>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</si>
  <si>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</si>
  <si>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</si>
  <si>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</si>
  <si>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</si>
  <si>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</si>
  <si>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</si>
  <si>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</si>
  <si>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</si>
  <si>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</si>
  <si>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</si>
  <si>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</si>
  <si>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</si>
  <si>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</si>
  <si>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</si>
  <si>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</si>
  <si>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</si>
  <si>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</si>
  <si>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</si>
  <si>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</si>
  <si>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</si>
  <si>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</si>
  <si>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</si>
  <si>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</si>
  <si>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</si>
  <si>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</si>
  <si>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</si>
  <si>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</si>
  <si>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</si>
  <si>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</si>
  <si>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</si>
  <si>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</si>
  <si>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</si>
  <si>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</si>
  <si>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</si>
  <si>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</si>
  <si>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</si>
  <si>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</si>
  <si>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</si>
  <si>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</si>
  <si>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</si>
  <si>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</si>
  <si>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</si>
  <si>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</si>
  <si>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</si>
  <si>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</si>
  <si>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</si>
  <si>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</si>
  <si>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</si>
  <si>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</si>
  <si>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</si>
  <si>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</si>
  <si>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</si>
  <si>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</si>
  <si>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</si>
  <si>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</si>
  <si>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</si>
  <si>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</si>
  <si>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</si>
  <si>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</si>
  <si>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</si>
  <si>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</si>
  <si>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</si>
  <si>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</si>
  <si>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</si>
  <si>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</si>
  <si>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</si>
  <si>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</si>
  <si>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</si>
  <si>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</si>
  <si>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</si>
  <si>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</si>
  <si>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</si>
  <si>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</si>
  <si>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</si>
  <si>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</si>
  <si>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</si>
  <si>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</si>
  <si>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04/12/16 - VENCIMENTO 16/12/16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</si>
</sst>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240373</v>
      </c>
      <c r="C7" s="10">
        <f>C8+C20+C24</f>
        <v>164728</v>
      </c>
      <c r="D7" s="10">
        <f>D8+D20+D24</f>
        <v>193947</v>
      </c>
      <c r="E7" s="10">
        <f>E8+E20+E24</f>
        <v>30019</v>
      </c>
      <c r="F7" s="10">
        <f aca="true" t="shared" si="0" ref="F7:M7">F8+F20+F24</f>
        <v>163426</v>
      </c>
      <c r="G7" s="10">
        <f t="shared" si="0"/>
        <v>239666</v>
      </c>
      <c r="H7" s="10">
        <f t="shared" si="0"/>
        <v>207446</v>
      </c>
      <c r="I7" s="10">
        <f t="shared" si="0"/>
        <v>214286</v>
      </c>
      <c r="J7" s="10">
        <f t="shared" si="0"/>
        <v>152994</v>
      </c>
      <c r="K7" s="10">
        <f t="shared" si="0"/>
        <v>203992</v>
      </c>
      <c r="L7" s="10">
        <f t="shared" si="0"/>
        <v>64415</v>
      </c>
      <c r="M7" s="10">
        <f t="shared" si="0"/>
        <v>33865</v>
      </c>
      <c r="N7" s="10">
        <f>+N8+N20+N24</f>
        <v>1909157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107797</v>
      </c>
      <c r="C8" s="12">
        <f>+C9+C12+C16</f>
        <v>78134</v>
      </c>
      <c r="D8" s="12">
        <f>+D9+D12+D16</f>
        <v>96254</v>
      </c>
      <c r="E8" s="12">
        <f>+E9+E12+E16</f>
        <v>13517</v>
      </c>
      <c r="F8" s="12">
        <f aca="true" t="shared" si="1" ref="F8:M8">+F9+F12+F16</f>
        <v>74796</v>
      </c>
      <c r="G8" s="12">
        <f t="shared" si="1"/>
        <v>115191</v>
      </c>
      <c r="H8" s="12">
        <f t="shared" si="1"/>
        <v>99786</v>
      </c>
      <c r="I8" s="12">
        <f t="shared" si="1"/>
        <v>103079</v>
      </c>
      <c r="J8" s="12">
        <f t="shared" si="1"/>
        <v>75440</v>
      </c>
      <c r="K8" s="12">
        <f t="shared" si="1"/>
        <v>97810</v>
      </c>
      <c r="L8" s="12">
        <f t="shared" si="1"/>
        <v>34594</v>
      </c>
      <c r="M8" s="12">
        <f t="shared" si="1"/>
        <v>18994</v>
      </c>
      <c r="N8" s="12">
        <f>SUM(B8:M8)</f>
        <v>915392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16213</v>
      </c>
      <c r="C9" s="14">
        <v>14766</v>
      </c>
      <c r="D9" s="14">
        <v>12989</v>
      </c>
      <c r="E9" s="14">
        <v>1249</v>
      </c>
      <c r="F9" s="14">
        <v>10264</v>
      </c>
      <c r="G9" s="14">
        <v>18318</v>
      </c>
      <c r="H9" s="14">
        <v>19556</v>
      </c>
      <c r="I9" s="14">
        <v>11526</v>
      </c>
      <c r="J9" s="14">
        <v>13206</v>
      </c>
      <c r="K9" s="14">
        <v>11616</v>
      </c>
      <c r="L9" s="14">
        <v>5928</v>
      </c>
      <c r="M9" s="14">
        <v>2880</v>
      </c>
      <c r="N9" s="12">
        <f aca="true" t="shared" si="2" ref="N9:N19">SUM(B9:M9)</f>
        <v>138511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16213</v>
      </c>
      <c r="C10" s="14">
        <f>+C9-C11</f>
        <v>14766</v>
      </c>
      <c r="D10" s="14">
        <f>+D9-D11</f>
        <v>12989</v>
      </c>
      <c r="E10" s="14">
        <f>+E9-E11</f>
        <v>1249</v>
      </c>
      <c r="F10" s="14">
        <f aca="true" t="shared" si="3" ref="F10:M10">+F9-F11</f>
        <v>10264</v>
      </c>
      <c r="G10" s="14">
        <f t="shared" si="3"/>
        <v>18318</v>
      </c>
      <c r="H10" s="14">
        <f t="shared" si="3"/>
        <v>19556</v>
      </c>
      <c r="I10" s="14">
        <f t="shared" si="3"/>
        <v>11526</v>
      </c>
      <c r="J10" s="14">
        <f t="shared" si="3"/>
        <v>13206</v>
      </c>
      <c r="K10" s="14">
        <f t="shared" si="3"/>
        <v>11616</v>
      </c>
      <c r="L10" s="14">
        <f t="shared" si="3"/>
        <v>5928</v>
      </c>
      <c r="M10" s="14">
        <f t="shared" si="3"/>
        <v>2880</v>
      </c>
      <c r="N10" s="12">
        <f t="shared" si="2"/>
        <v>138511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72790</v>
      </c>
      <c r="C12" s="14">
        <f>C13+C14+C15</f>
        <v>51880</v>
      </c>
      <c r="D12" s="14">
        <f>D13+D14+D15</f>
        <v>68841</v>
      </c>
      <c r="E12" s="14">
        <f>E13+E14+E15</f>
        <v>10102</v>
      </c>
      <c r="F12" s="14">
        <f aca="true" t="shared" si="4" ref="F12:M12">F13+F14+F15</f>
        <v>52136</v>
      </c>
      <c r="G12" s="14">
        <f t="shared" si="4"/>
        <v>78650</v>
      </c>
      <c r="H12" s="14">
        <f t="shared" si="4"/>
        <v>65521</v>
      </c>
      <c r="I12" s="14">
        <f t="shared" si="4"/>
        <v>73462</v>
      </c>
      <c r="J12" s="14">
        <f t="shared" si="4"/>
        <v>49501</v>
      </c>
      <c r="K12" s="14">
        <f t="shared" si="4"/>
        <v>66574</v>
      </c>
      <c r="L12" s="14">
        <f t="shared" si="4"/>
        <v>23475</v>
      </c>
      <c r="M12" s="14">
        <f t="shared" si="4"/>
        <v>13530</v>
      </c>
      <c r="N12" s="12">
        <f t="shared" si="2"/>
        <v>626462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33746</v>
      </c>
      <c r="C13" s="14">
        <v>25988</v>
      </c>
      <c r="D13" s="14">
        <v>33023</v>
      </c>
      <c r="E13" s="14">
        <v>4807</v>
      </c>
      <c r="F13" s="14">
        <v>24628</v>
      </c>
      <c r="G13" s="14">
        <v>37707</v>
      </c>
      <c r="H13" s="14">
        <v>32722</v>
      </c>
      <c r="I13" s="14">
        <v>35956</v>
      </c>
      <c r="J13" s="14">
        <v>22745</v>
      </c>
      <c r="K13" s="14">
        <v>29946</v>
      </c>
      <c r="L13" s="14">
        <v>10300</v>
      </c>
      <c r="M13" s="14">
        <v>5785</v>
      </c>
      <c r="N13" s="12">
        <f t="shared" si="2"/>
        <v>297353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37717</v>
      </c>
      <c r="C14" s="14">
        <v>24395</v>
      </c>
      <c r="D14" s="14">
        <v>34794</v>
      </c>
      <c r="E14" s="14">
        <v>5093</v>
      </c>
      <c r="F14" s="14">
        <v>26375</v>
      </c>
      <c r="G14" s="14">
        <v>38603</v>
      </c>
      <c r="H14" s="14">
        <v>31258</v>
      </c>
      <c r="I14" s="14">
        <v>36552</v>
      </c>
      <c r="J14" s="14">
        <v>25734</v>
      </c>
      <c r="K14" s="14">
        <v>35602</v>
      </c>
      <c r="L14" s="14">
        <v>12609</v>
      </c>
      <c r="M14" s="14">
        <v>7499</v>
      </c>
      <c r="N14" s="12">
        <f t="shared" si="2"/>
        <v>316231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1327</v>
      </c>
      <c r="C15" s="14">
        <v>1497</v>
      </c>
      <c r="D15" s="14">
        <v>1024</v>
      </c>
      <c r="E15" s="14">
        <v>202</v>
      </c>
      <c r="F15" s="14">
        <v>1133</v>
      </c>
      <c r="G15" s="14">
        <v>2340</v>
      </c>
      <c r="H15" s="14">
        <v>1541</v>
      </c>
      <c r="I15" s="14">
        <v>954</v>
      </c>
      <c r="J15" s="14">
        <v>1022</v>
      </c>
      <c r="K15" s="14">
        <v>1026</v>
      </c>
      <c r="L15" s="14">
        <v>566</v>
      </c>
      <c r="M15" s="14">
        <v>246</v>
      </c>
      <c r="N15" s="12">
        <f t="shared" si="2"/>
        <v>12878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18794</v>
      </c>
      <c r="C16" s="14">
        <f>C17+C18+C19</f>
        <v>11488</v>
      </c>
      <c r="D16" s="14">
        <f>D17+D18+D19</f>
        <v>14424</v>
      </c>
      <c r="E16" s="14">
        <f>E17+E18+E19</f>
        <v>2166</v>
      </c>
      <c r="F16" s="14">
        <f aca="true" t="shared" si="5" ref="F16:M16">F17+F18+F19</f>
        <v>12396</v>
      </c>
      <c r="G16" s="14">
        <f t="shared" si="5"/>
        <v>18223</v>
      </c>
      <c r="H16" s="14">
        <f t="shared" si="5"/>
        <v>14709</v>
      </c>
      <c r="I16" s="14">
        <f t="shared" si="5"/>
        <v>18091</v>
      </c>
      <c r="J16" s="14">
        <f t="shared" si="5"/>
        <v>12733</v>
      </c>
      <c r="K16" s="14">
        <f t="shared" si="5"/>
        <v>19620</v>
      </c>
      <c r="L16" s="14">
        <f t="shared" si="5"/>
        <v>5191</v>
      </c>
      <c r="M16" s="14">
        <f t="shared" si="5"/>
        <v>2584</v>
      </c>
      <c r="N16" s="12">
        <f t="shared" si="2"/>
        <v>150419</v>
      </c>
    </row>
    <row r="17" spans="1:25" ht="18.75" customHeight="1">
      <c r="A17" s="15" t="s">
        <v>16</v>
      </c>
      <c r="B17" s="14">
        <v>10166</v>
      </c>
      <c r="C17" s="14">
        <v>6489</v>
      </c>
      <c r="D17" s="14">
        <v>6865</v>
      </c>
      <c r="E17" s="14">
        <v>1112</v>
      </c>
      <c r="F17" s="14">
        <v>6282</v>
      </c>
      <c r="G17" s="14">
        <v>9234</v>
      </c>
      <c r="H17" s="14">
        <v>8013</v>
      </c>
      <c r="I17" s="14">
        <v>9431</v>
      </c>
      <c r="J17" s="14">
        <v>6473</v>
      </c>
      <c r="K17" s="14">
        <v>9771</v>
      </c>
      <c r="L17" s="14">
        <v>2494</v>
      </c>
      <c r="M17" s="14">
        <v>1166</v>
      </c>
      <c r="N17" s="12">
        <f t="shared" si="2"/>
        <v>77496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8277</v>
      </c>
      <c r="C18" s="14">
        <v>4678</v>
      </c>
      <c r="D18" s="14">
        <v>7310</v>
      </c>
      <c r="E18" s="14">
        <v>1016</v>
      </c>
      <c r="F18" s="14">
        <v>5826</v>
      </c>
      <c r="G18" s="14">
        <v>8429</v>
      </c>
      <c r="H18" s="14">
        <v>6361</v>
      </c>
      <c r="I18" s="14">
        <v>8452</v>
      </c>
      <c r="J18" s="14">
        <v>6004</v>
      </c>
      <c r="K18" s="14">
        <v>9579</v>
      </c>
      <c r="L18" s="14">
        <v>2595</v>
      </c>
      <c r="M18" s="14">
        <v>1382</v>
      </c>
      <c r="N18" s="12">
        <f t="shared" si="2"/>
        <v>69909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351</v>
      </c>
      <c r="C19" s="14">
        <v>321</v>
      </c>
      <c r="D19" s="14">
        <v>249</v>
      </c>
      <c r="E19" s="14">
        <v>38</v>
      </c>
      <c r="F19" s="14">
        <v>288</v>
      </c>
      <c r="G19" s="14">
        <v>560</v>
      </c>
      <c r="H19" s="14">
        <v>335</v>
      </c>
      <c r="I19" s="14">
        <v>208</v>
      </c>
      <c r="J19" s="14">
        <v>256</v>
      </c>
      <c r="K19" s="14">
        <v>270</v>
      </c>
      <c r="L19" s="14">
        <v>102</v>
      </c>
      <c r="M19" s="14">
        <v>36</v>
      </c>
      <c r="N19" s="12">
        <f t="shared" si="2"/>
        <v>3014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51304</v>
      </c>
      <c r="C20" s="18">
        <f>C21+C22+C23</f>
        <v>31372</v>
      </c>
      <c r="D20" s="18">
        <f>D21+D22+D23</f>
        <v>36039</v>
      </c>
      <c r="E20" s="18">
        <f>E21+E22+E23</f>
        <v>5606</v>
      </c>
      <c r="F20" s="18">
        <f aca="true" t="shared" si="6" ref="F20:M20">F21+F22+F23</f>
        <v>30495</v>
      </c>
      <c r="G20" s="18">
        <f t="shared" si="6"/>
        <v>42177</v>
      </c>
      <c r="H20" s="18">
        <f t="shared" si="6"/>
        <v>40933</v>
      </c>
      <c r="I20" s="18">
        <f t="shared" si="6"/>
        <v>49083</v>
      </c>
      <c r="J20" s="18">
        <f t="shared" si="6"/>
        <v>29818</v>
      </c>
      <c r="K20" s="18">
        <f t="shared" si="6"/>
        <v>51803</v>
      </c>
      <c r="L20" s="18">
        <f t="shared" si="6"/>
        <v>15078</v>
      </c>
      <c r="M20" s="18">
        <f t="shared" si="6"/>
        <v>7785</v>
      </c>
      <c r="N20" s="12">
        <f aca="true" t="shared" si="7" ref="N20:N26">SUM(B20:M20)</f>
        <v>391493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27213</v>
      </c>
      <c r="C21" s="14">
        <v>19013</v>
      </c>
      <c r="D21" s="14">
        <v>19248</v>
      </c>
      <c r="E21" s="14">
        <v>3025</v>
      </c>
      <c r="F21" s="14">
        <v>16810</v>
      </c>
      <c r="G21" s="14">
        <v>23244</v>
      </c>
      <c r="H21" s="14">
        <v>24280</v>
      </c>
      <c r="I21" s="14">
        <v>27582</v>
      </c>
      <c r="J21" s="14">
        <v>16287</v>
      </c>
      <c r="K21" s="14">
        <v>26828</v>
      </c>
      <c r="L21" s="14">
        <v>8162</v>
      </c>
      <c r="M21" s="14">
        <v>3995</v>
      </c>
      <c r="N21" s="12">
        <f t="shared" si="7"/>
        <v>215687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23431</v>
      </c>
      <c r="C22" s="14">
        <v>11796</v>
      </c>
      <c r="D22" s="14">
        <v>16364</v>
      </c>
      <c r="E22" s="14">
        <v>2488</v>
      </c>
      <c r="F22" s="14">
        <v>13222</v>
      </c>
      <c r="G22" s="14">
        <v>18140</v>
      </c>
      <c r="H22" s="14">
        <v>16056</v>
      </c>
      <c r="I22" s="14">
        <v>21029</v>
      </c>
      <c r="J22" s="14">
        <v>13103</v>
      </c>
      <c r="K22" s="14">
        <v>24427</v>
      </c>
      <c r="L22" s="14">
        <v>6662</v>
      </c>
      <c r="M22" s="14">
        <v>3699</v>
      </c>
      <c r="N22" s="12">
        <f t="shared" si="7"/>
        <v>170417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660</v>
      </c>
      <c r="C23" s="14">
        <v>563</v>
      </c>
      <c r="D23" s="14">
        <v>427</v>
      </c>
      <c r="E23" s="14">
        <v>93</v>
      </c>
      <c r="F23" s="14">
        <v>463</v>
      </c>
      <c r="G23" s="14">
        <v>793</v>
      </c>
      <c r="H23" s="14">
        <v>597</v>
      </c>
      <c r="I23" s="14">
        <v>472</v>
      </c>
      <c r="J23" s="14">
        <v>428</v>
      </c>
      <c r="K23" s="14">
        <v>548</v>
      </c>
      <c r="L23" s="14">
        <v>254</v>
      </c>
      <c r="M23" s="14">
        <v>91</v>
      </c>
      <c r="N23" s="12">
        <f t="shared" si="7"/>
        <v>5389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81272</v>
      </c>
      <c r="C24" s="14">
        <f>C25+C26</f>
        <v>55222</v>
      </c>
      <c r="D24" s="14">
        <f>D25+D26</f>
        <v>61654</v>
      </c>
      <c r="E24" s="14">
        <f>E25+E26</f>
        <v>10896</v>
      </c>
      <c r="F24" s="14">
        <f aca="true" t="shared" si="8" ref="F24:M24">F25+F26</f>
        <v>58135</v>
      </c>
      <c r="G24" s="14">
        <f t="shared" si="8"/>
        <v>82298</v>
      </c>
      <c r="H24" s="14">
        <f t="shared" si="8"/>
        <v>66727</v>
      </c>
      <c r="I24" s="14">
        <f t="shared" si="8"/>
        <v>62124</v>
      </c>
      <c r="J24" s="14">
        <f t="shared" si="8"/>
        <v>47736</v>
      </c>
      <c r="K24" s="14">
        <f t="shared" si="8"/>
        <v>54379</v>
      </c>
      <c r="L24" s="14">
        <f t="shared" si="8"/>
        <v>14743</v>
      </c>
      <c r="M24" s="14">
        <f t="shared" si="8"/>
        <v>7086</v>
      </c>
      <c r="N24" s="12">
        <f t="shared" si="7"/>
        <v>602272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38803</v>
      </c>
      <c r="C25" s="14">
        <v>29428</v>
      </c>
      <c r="D25" s="14">
        <v>32984</v>
      </c>
      <c r="E25" s="14">
        <v>6194</v>
      </c>
      <c r="F25" s="14">
        <v>31738</v>
      </c>
      <c r="G25" s="14">
        <v>45593</v>
      </c>
      <c r="H25" s="14">
        <v>38197</v>
      </c>
      <c r="I25" s="14">
        <v>30035</v>
      </c>
      <c r="J25" s="14">
        <v>26237</v>
      </c>
      <c r="K25" s="14">
        <v>26792</v>
      </c>
      <c r="L25" s="14">
        <v>7543</v>
      </c>
      <c r="M25" s="14">
        <v>3201</v>
      </c>
      <c r="N25" s="12">
        <f t="shared" si="7"/>
        <v>316745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42469</v>
      </c>
      <c r="C26" s="14">
        <v>25794</v>
      </c>
      <c r="D26" s="14">
        <v>28670</v>
      </c>
      <c r="E26" s="14">
        <v>4702</v>
      </c>
      <c r="F26" s="14">
        <v>26397</v>
      </c>
      <c r="G26" s="14">
        <v>36705</v>
      </c>
      <c r="H26" s="14">
        <v>28530</v>
      </c>
      <c r="I26" s="14">
        <v>32089</v>
      </c>
      <c r="J26" s="14">
        <v>21499</v>
      </c>
      <c r="K26" s="14">
        <v>27587</v>
      </c>
      <c r="L26" s="14">
        <v>7200</v>
      </c>
      <c r="M26" s="14">
        <v>3885</v>
      </c>
      <c r="N26" s="12">
        <f t="shared" si="7"/>
        <v>285527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489532.97143658</v>
      </c>
      <c r="C36" s="61">
        <f aca="true" t="shared" si="11" ref="C36:M36">C37+C38+C39+C40</f>
        <v>324358.42020399997</v>
      </c>
      <c r="D36" s="61">
        <f t="shared" si="11"/>
        <v>363184.42944735</v>
      </c>
      <c r="E36" s="61">
        <f t="shared" si="11"/>
        <v>76108.59454959999</v>
      </c>
      <c r="F36" s="61">
        <f t="shared" si="11"/>
        <v>347422.03966330003</v>
      </c>
      <c r="G36" s="61">
        <f t="shared" si="11"/>
        <v>404198.5764</v>
      </c>
      <c r="H36" s="61">
        <f t="shared" si="11"/>
        <v>409678.4214</v>
      </c>
      <c r="I36" s="61">
        <f t="shared" si="11"/>
        <v>412671.1039748</v>
      </c>
      <c r="J36" s="61">
        <f t="shared" si="11"/>
        <v>331902.41469420004</v>
      </c>
      <c r="K36" s="61">
        <f t="shared" si="11"/>
        <v>422958.30584191997</v>
      </c>
      <c r="L36" s="61">
        <f t="shared" si="11"/>
        <v>158864.48206344998</v>
      </c>
      <c r="M36" s="61">
        <f t="shared" si="11"/>
        <v>81892.71893439999</v>
      </c>
      <c r="N36" s="61">
        <f>N37+N38+N39+N40</f>
        <v>3822772.4786095996</v>
      </c>
    </row>
    <row r="37" spans="1:14" ht="18.75" customHeight="1">
      <c r="A37" s="58" t="s">
        <v>55</v>
      </c>
      <c r="B37" s="55">
        <f aca="true" t="shared" si="12" ref="B37:M37">B29*B7</f>
        <v>487764.8916</v>
      </c>
      <c r="C37" s="55">
        <f t="shared" si="12"/>
        <v>322932.77119999996</v>
      </c>
      <c r="D37" s="55">
        <f t="shared" si="12"/>
        <v>351975.0156</v>
      </c>
      <c r="E37" s="55">
        <f t="shared" si="12"/>
        <v>75650.8819</v>
      </c>
      <c r="F37" s="55">
        <f t="shared" si="12"/>
        <v>346299.694</v>
      </c>
      <c r="G37" s="55">
        <f t="shared" si="12"/>
        <v>402758.71300000005</v>
      </c>
      <c r="H37" s="55">
        <f t="shared" si="12"/>
        <v>407942.559</v>
      </c>
      <c r="I37" s="55">
        <f t="shared" si="12"/>
        <v>411343.4056</v>
      </c>
      <c r="J37" s="55">
        <f t="shared" si="12"/>
        <v>330757.72860000003</v>
      </c>
      <c r="K37" s="55">
        <f t="shared" si="12"/>
        <v>421631.0648</v>
      </c>
      <c r="L37" s="55">
        <f t="shared" si="12"/>
        <v>158067.9685</v>
      </c>
      <c r="M37" s="55">
        <f t="shared" si="12"/>
        <v>81421.6195</v>
      </c>
      <c r="N37" s="57">
        <f>SUM(B37:M37)</f>
        <v>3798546.3132999996</v>
      </c>
    </row>
    <row r="38" spans="1:14" ht="18.75" customHeight="1">
      <c r="A38" s="58" t="s">
        <v>56</v>
      </c>
      <c r="B38" s="55">
        <f aca="true" t="shared" si="13" ref="B38:M38">B30*B7</f>
        <v>-1489.00016342</v>
      </c>
      <c r="C38" s="55">
        <f t="shared" si="13"/>
        <v>-966.870996</v>
      </c>
      <c r="D38" s="55">
        <f t="shared" si="13"/>
        <v>-1076.39615265</v>
      </c>
      <c r="E38" s="55">
        <f t="shared" si="13"/>
        <v>-188.5673504</v>
      </c>
      <c r="F38" s="55">
        <f t="shared" si="13"/>
        <v>-1039.0543367</v>
      </c>
      <c r="G38" s="55">
        <f t="shared" si="13"/>
        <v>-1222.2966000000001</v>
      </c>
      <c r="H38" s="55">
        <f t="shared" si="13"/>
        <v>-1161.6976</v>
      </c>
      <c r="I38" s="55">
        <f t="shared" si="13"/>
        <v>-1218.9016252</v>
      </c>
      <c r="J38" s="55">
        <f t="shared" si="13"/>
        <v>-973.9139058000001</v>
      </c>
      <c r="K38" s="55">
        <f t="shared" si="13"/>
        <v>-1274.99895808</v>
      </c>
      <c r="L38" s="55">
        <f t="shared" si="13"/>
        <v>-474.64643655</v>
      </c>
      <c r="M38" s="55">
        <f t="shared" si="13"/>
        <v>-247.9405656</v>
      </c>
      <c r="N38" s="25">
        <f>SUM(B38:M38)</f>
        <v>-11334.284690399998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-62109.4</v>
      </c>
      <c r="C42" s="25">
        <f aca="true" t="shared" si="15" ref="C42:M42">+C43+C46+C54+C55</f>
        <v>-56610.8</v>
      </c>
      <c r="D42" s="25">
        <f t="shared" si="15"/>
        <v>-49858.2</v>
      </c>
      <c r="E42" s="25">
        <f t="shared" si="15"/>
        <v>-5246.2</v>
      </c>
      <c r="F42" s="25">
        <f t="shared" si="15"/>
        <v>-39503.2</v>
      </c>
      <c r="G42" s="25">
        <f t="shared" si="15"/>
        <v>-70108.4</v>
      </c>
      <c r="H42" s="25">
        <f t="shared" si="15"/>
        <v>-75312.8</v>
      </c>
      <c r="I42" s="25">
        <f t="shared" si="15"/>
        <v>-44298.8</v>
      </c>
      <c r="J42" s="25">
        <f t="shared" si="15"/>
        <v>-50682.8</v>
      </c>
      <c r="K42" s="25">
        <f t="shared" si="15"/>
        <v>-44640.8</v>
      </c>
      <c r="L42" s="25">
        <f t="shared" si="15"/>
        <v>-23026.4</v>
      </c>
      <c r="M42" s="25">
        <f t="shared" si="15"/>
        <v>-11444</v>
      </c>
      <c r="N42" s="25">
        <f>+N43+N46+N54+N55</f>
        <v>-532841.8</v>
      </c>
    </row>
    <row r="43" spans="1:14" ht="18.75" customHeight="1">
      <c r="A43" s="17" t="s">
        <v>60</v>
      </c>
      <c r="B43" s="26">
        <f>B44+B45</f>
        <v>-61609.4</v>
      </c>
      <c r="C43" s="26">
        <f>C44+C45</f>
        <v>-56110.8</v>
      </c>
      <c r="D43" s="26">
        <f>D44+D45</f>
        <v>-49358.2</v>
      </c>
      <c r="E43" s="26">
        <f>E44+E45</f>
        <v>-4746.2</v>
      </c>
      <c r="F43" s="26">
        <f aca="true" t="shared" si="16" ref="F43:M43">F44+F45</f>
        <v>-39003.2</v>
      </c>
      <c r="G43" s="26">
        <f t="shared" si="16"/>
        <v>-69608.4</v>
      </c>
      <c r="H43" s="26">
        <f t="shared" si="16"/>
        <v>-74312.8</v>
      </c>
      <c r="I43" s="26">
        <f t="shared" si="16"/>
        <v>-43798.8</v>
      </c>
      <c r="J43" s="26">
        <f t="shared" si="16"/>
        <v>-50182.8</v>
      </c>
      <c r="K43" s="26">
        <f t="shared" si="16"/>
        <v>-44140.8</v>
      </c>
      <c r="L43" s="26">
        <f t="shared" si="16"/>
        <v>-22526.4</v>
      </c>
      <c r="M43" s="26">
        <f t="shared" si="16"/>
        <v>-10944</v>
      </c>
      <c r="N43" s="25">
        <f aca="true" t="shared" si="17" ref="N43:N55">SUM(B43:M43)</f>
        <v>-526341.8</v>
      </c>
    </row>
    <row r="44" spans="1:25" ht="18.75" customHeight="1">
      <c r="A44" s="13" t="s">
        <v>61</v>
      </c>
      <c r="B44" s="20">
        <f>ROUND(-B9*$D$3,2)</f>
        <v>-61609.4</v>
      </c>
      <c r="C44" s="20">
        <f>ROUND(-C9*$D$3,2)</f>
        <v>-56110.8</v>
      </c>
      <c r="D44" s="20">
        <f>ROUND(-D9*$D$3,2)</f>
        <v>-49358.2</v>
      </c>
      <c r="E44" s="20">
        <f>ROUND(-E9*$D$3,2)</f>
        <v>-4746.2</v>
      </c>
      <c r="F44" s="20">
        <f aca="true" t="shared" si="18" ref="F44:M44">ROUND(-F9*$D$3,2)</f>
        <v>-39003.2</v>
      </c>
      <c r="G44" s="20">
        <f t="shared" si="18"/>
        <v>-69608.4</v>
      </c>
      <c r="H44" s="20">
        <f t="shared" si="18"/>
        <v>-74312.8</v>
      </c>
      <c r="I44" s="20">
        <f t="shared" si="18"/>
        <v>-43798.8</v>
      </c>
      <c r="J44" s="20">
        <f t="shared" si="18"/>
        <v>-50182.8</v>
      </c>
      <c r="K44" s="20">
        <f t="shared" si="18"/>
        <v>-44140.8</v>
      </c>
      <c r="L44" s="20">
        <f t="shared" si="18"/>
        <v>-22526.4</v>
      </c>
      <c r="M44" s="20">
        <f t="shared" si="18"/>
        <v>-10944</v>
      </c>
      <c r="N44" s="47">
        <f t="shared" si="17"/>
        <v>-526341.8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-500</v>
      </c>
      <c r="C46" s="26">
        <f aca="true" t="shared" si="20" ref="C46:M46">SUM(C47:C53)</f>
        <v>-500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-1000</v>
      </c>
      <c r="I46" s="26">
        <f t="shared" si="20"/>
        <v>-500</v>
      </c>
      <c r="J46" s="26">
        <f t="shared" si="20"/>
        <v>-500</v>
      </c>
      <c r="K46" s="26">
        <f t="shared" si="20"/>
        <v>-500</v>
      </c>
      <c r="L46" s="26">
        <f t="shared" si="20"/>
        <v>-500</v>
      </c>
      <c r="M46" s="26">
        <f t="shared" si="20"/>
        <v>-500</v>
      </c>
      <c r="N46" s="26">
        <f>SUM(N47:N53)</f>
        <v>-6500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-500</v>
      </c>
      <c r="C49" s="24">
        <v>-500</v>
      </c>
      <c r="D49" s="24">
        <v>-500</v>
      </c>
      <c r="E49" s="24">
        <v>-500</v>
      </c>
      <c r="F49" s="24">
        <v>-500</v>
      </c>
      <c r="G49" s="24">
        <v>-500</v>
      </c>
      <c r="H49" s="24">
        <v>-1000</v>
      </c>
      <c r="I49" s="24">
        <v>-500</v>
      </c>
      <c r="J49" s="24">
        <v>-500</v>
      </c>
      <c r="K49" s="24">
        <v>-500</v>
      </c>
      <c r="L49" s="24">
        <v>-500</v>
      </c>
      <c r="M49" s="24">
        <v>-500</v>
      </c>
      <c r="N49" s="24">
        <f t="shared" si="17"/>
        <v>-6500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427423.57143658</v>
      </c>
      <c r="C57" s="29">
        <f t="shared" si="21"/>
        <v>267747.620204</v>
      </c>
      <c r="D57" s="29">
        <f t="shared" si="21"/>
        <v>313326.22944734996</v>
      </c>
      <c r="E57" s="29">
        <f t="shared" si="21"/>
        <v>70862.3945496</v>
      </c>
      <c r="F57" s="29">
        <f t="shared" si="21"/>
        <v>307918.8396633</v>
      </c>
      <c r="G57" s="29">
        <f t="shared" si="21"/>
        <v>334090.1764</v>
      </c>
      <c r="H57" s="29">
        <f t="shared" si="21"/>
        <v>334365.6214</v>
      </c>
      <c r="I57" s="29">
        <f t="shared" si="21"/>
        <v>368372.3039748</v>
      </c>
      <c r="J57" s="29">
        <f t="shared" si="21"/>
        <v>281219.61469420005</v>
      </c>
      <c r="K57" s="29">
        <f t="shared" si="21"/>
        <v>378317.50584192</v>
      </c>
      <c r="L57" s="29">
        <f t="shared" si="21"/>
        <v>135838.08206344998</v>
      </c>
      <c r="M57" s="29">
        <f t="shared" si="21"/>
        <v>70448.71893439999</v>
      </c>
      <c r="N57" s="29">
        <f>SUM(B57:M57)</f>
        <v>3289930.6786096003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427423.58</v>
      </c>
      <c r="C60" s="36">
        <f aca="true" t="shared" si="22" ref="C60:M60">SUM(C61:C74)</f>
        <v>267747.62</v>
      </c>
      <c r="D60" s="36">
        <f t="shared" si="22"/>
        <v>313326.23</v>
      </c>
      <c r="E60" s="36">
        <f t="shared" si="22"/>
        <v>70862.39</v>
      </c>
      <c r="F60" s="36">
        <f t="shared" si="22"/>
        <v>307918.84</v>
      </c>
      <c r="G60" s="36">
        <f t="shared" si="22"/>
        <v>334090.17</v>
      </c>
      <c r="H60" s="36">
        <f t="shared" si="22"/>
        <v>334365.61000000004</v>
      </c>
      <c r="I60" s="36">
        <f t="shared" si="22"/>
        <v>368372.31</v>
      </c>
      <c r="J60" s="36">
        <f t="shared" si="22"/>
        <v>281219.62</v>
      </c>
      <c r="K60" s="36">
        <f t="shared" si="22"/>
        <v>378317.5</v>
      </c>
      <c r="L60" s="36">
        <f t="shared" si="22"/>
        <v>135838.08</v>
      </c>
      <c r="M60" s="36">
        <f t="shared" si="22"/>
        <v>70448.72</v>
      </c>
      <c r="N60" s="29">
        <f>SUM(N61:N74)</f>
        <v>3289930.6700000004</v>
      </c>
    </row>
    <row r="61" spans="1:15" ht="18.75" customHeight="1">
      <c r="A61" s="17" t="s">
        <v>75</v>
      </c>
      <c r="B61" s="36">
        <v>80381.81</v>
      </c>
      <c r="C61" s="36">
        <v>77884.72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158266.53</v>
      </c>
      <c r="O61"/>
    </row>
    <row r="62" spans="1:15" ht="18.75" customHeight="1">
      <c r="A62" s="17" t="s">
        <v>76</v>
      </c>
      <c r="B62" s="36">
        <v>347041.77</v>
      </c>
      <c r="C62" s="36">
        <v>189862.9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536904.67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313326.23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313326.23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70862.39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70862.39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307918.84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307918.84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334090.17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334090.17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264204.28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264204.28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70161.33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70161.33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368372.31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368372.31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281219.62</v>
      </c>
      <c r="K70" s="35">
        <v>0</v>
      </c>
      <c r="L70" s="35">
        <v>0</v>
      </c>
      <c r="M70" s="35">
        <v>0</v>
      </c>
      <c r="N70" s="29">
        <f t="shared" si="23"/>
        <v>281219.62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378317.5</v>
      </c>
      <c r="L71" s="35">
        <v>0</v>
      </c>
      <c r="M71" s="62"/>
      <c r="N71" s="26">
        <f t="shared" si="23"/>
        <v>378317.5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135838.08</v>
      </c>
      <c r="M72" s="35">
        <v>0</v>
      </c>
      <c r="N72" s="29">
        <f t="shared" si="23"/>
        <v>135838.08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70448.72</v>
      </c>
      <c r="N73" s="26">
        <f t="shared" si="23"/>
        <v>70448.72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2.291580744202407</v>
      </c>
      <c r="C78" s="45">
        <v>2.248556794090844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1.985949017809066</v>
      </c>
      <c r="C79" s="45">
        <v>1.8743241485816469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1.8203943316852027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2.535347431613311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2.12586760774479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1.6865077916767501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1.9841960692571219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1.9416107656081514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1.9257959174878432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2.16938190186674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2.0734063386893604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2.4662653429084838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2.4182111009715044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2016-12-15T19:14:48Z</dcterms:modified>
  <cp:category/>
  <cp:version/>
  <cp:contentType/>
  <cp:contentStatus/>
</cp:coreProperties>
</file>